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435" yWindow="-150" windowWidth="11220" windowHeight="9825"/>
  </bookViews>
  <sheets>
    <sheet name="R100209" sheetId="3" r:id="rId1"/>
  </sheets>
  <calcPr calcId="125725"/>
</workbook>
</file>

<file path=xl/calcChain.xml><?xml version="1.0" encoding="utf-8"?>
<calcChain xmlns="http://schemas.openxmlformats.org/spreadsheetml/2006/main">
  <c r="F25" i="3"/>
  <c r="E25"/>
  <c r="F28"/>
  <c r="E28"/>
  <c r="F27"/>
  <c r="E27"/>
  <c r="E26"/>
  <c r="F26" s="1"/>
  <c r="F24"/>
  <c r="E24"/>
  <c r="E23"/>
  <c r="F23" s="1"/>
  <c r="F22"/>
  <c r="E22"/>
  <c r="F20"/>
  <c r="E20"/>
  <c r="C21"/>
  <c r="L16"/>
  <c r="K16"/>
  <c r="J16"/>
  <c r="I16"/>
  <c r="H16"/>
  <c r="G16"/>
  <c r="F16"/>
  <c r="E16"/>
  <c r="D16"/>
  <c r="L15"/>
  <c r="K15"/>
  <c r="J15"/>
  <c r="I15"/>
  <c r="H15"/>
  <c r="G15"/>
  <c r="F15"/>
  <c r="E15"/>
  <c r="D15"/>
  <c r="E21" l="1"/>
  <c r="F21" s="1"/>
  <c r="C29" l="1"/>
  <c r="F29"/>
  <c r="D34" s="1"/>
  <c r="G20" l="1"/>
  <c r="H20" s="1"/>
  <c r="G24"/>
  <c r="H24" s="1"/>
  <c r="G28"/>
  <c r="H28" s="1"/>
  <c r="G25"/>
  <c r="H25" s="1"/>
  <c r="G23"/>
  <c r="H23" s="1"/>
  <c r="G27"/>
  <c r="H27" s="1"/>
  <c r="G22"/>
  <c r="H22" s="1"/>
  <c r="G21"/>
  <c r="H21" s="1"/>
  <c r="G26"/>
  <c r="H26" s="1"/>
</calcChain>
</file>

<file path=xl/sharedStrings.xml><?xml version="1.0" encoding="utf-8"?>
<sst xmlns="http://schemas.openxmlformats.org/spreadsheetml/2006/main" count="69" uniqueCount="53">
  <si>
    <t>Oxide</t>
  </si>
  <si>
    <t>Al2O3</t>
  </si>
  <si>
    <t>MgO</t>
  </si>
  <si>
    <t>CaO</t>
  </si>
  <si>
    <t>P2O5</t>
  </si>
  <si>
    <t>Total</t>
  </si>
  <si>
    <t>Point#</t>
  </si>
  <si>
    <t>Comment</t>
  </si>
  <si>
    <t>Average:</t>
  </si>
  <si>
    <t>Std. Dev.:</t>
  </si>
  <si>
    <t>Wt % Oxide</t>
  </si>
  <si>
    <t>Oxide MW</t>
  </si>
  <si>
    <t>Mol #</t>
  </si>
  <si>
    <t>Atom Prop.</t>
  </si>
  <si>
    <t>Anion Prop.</t>
  </si>
  <si>
    <t># Ions/formula</t>
  </si>
  <si>
    <r>
      <t>Al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0"/>
        <rFont val="Arial"/>
        <family val="2"/>
      </rPr>
      <t>3</t>
    </r>
  </si>
  <si>
    <r>
      <t>H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O+</t>
    </r>
  </si>
  <si>
    <r>
      <t>P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0"/>
        <rFont val="Arial"/>
        <family val="2"/>
      </rPr>
      <t>5</t>
    </r>
  </si>
  <si>
    <t>Total:</t>
  </si>
  <si>
    <t>Enter Oxygens in formula:</t>
  </si>
  <si>
    <t>Oxygen Factor Calculation:</t>
  </si>
  <si>
    <t>Ideal Chemistry:</t>
  </si>
  <si>
    <t>Measured Chemistry:</t>
  </si>
  <si>
    <t xml:space="preserve">Beam Size :  5 µm </t>
  </si>
  <si>
    <t xml:space="preserve">Standard Name :   </t>
  </si>
  <si>
    <t>MnO</t>
  </si>
  <si>
    <t>SiO2</t>
  </si>
  <si>
    <t>FeO</t>
  </si>
  <si>
    <t>ZnO</t>
  </si>
  <si>
    <t xml:space="preserve">Column Conditions :  Cond 1 : 15keV 20nA  </t>
  </si>
  <si>
    <t xml:space="preserve"> ol-fo92 </t>
  </si>
  <si>
    <t xml:space="preserve"> kspar-OR1 </t>
  </si>
  <si>
    <t xml:space="preserve"> ap-synap</t>
  </si>
  <si>
    <t xml:space="preserve"> rhod791</t>
  </si>
  <si>
    <t xml:space="preserve"> wollast</t>
  </si>
  <si>
    <t xml:space="preserve"> fayalite </t>
  </si>
  <si>
    <t xml:space="preserve"> ZnS </t>
  </si>
  <si>
    <t>R130692</t>
  </si>
  <si>
    <t>#64</t>
  </si>
  <si>
    <t>#66</t>
  </si>
  <si>
    <t>#68</t>
  </si>
  <si>
    <t>#69</t>
  </si>
  <si>
    <t>#70</t>
  </si>
  <si>
    <t>#71</t>
  </si>
  <si>
    <t>#72</t>
  </si>
  <si>
    <t>#73</t>
  </si>
  <si>
    <t>#74</t>
  </si>
  <si>
    <t>#75</t>
  </si>
  <si>
    <r>
      <t>SiO</t>
    </r>
    <r>
      <rPr>
        <vertAlign val="subscript"/>
        <sz val="10"/>
        <rFont val="Arial"/>
        <family val="2"/>
      </rPr>
      <t>2</t>
    </r>
  </si>
  <si>
    <t>Correianevesite</t>
  </si>
  <si>
    <r>
      <t>Fe</t>
    </r>
    <r>
      <rPr>
        <vertAlign val="superscript"/>
        <sz val="14"/>
        <rFont val="Calibri"/>
        <family val="2"/>
        <scheme val="minor"/>
      </rPr>
      <t>2+</t>
    </r>
    <r>
      <rPr>
        <sz val="14"/>
        <rFont val="Calibri"/>
        <family val="2"/>
        <scheme val="minor"/>
      </rPr>
      <t>Mn</t>
    </r>
    <r>
      <rPr>
        <vertAlign val="superscript"/>
        <sz val="14"/>
        <rFont val="Calibri"/>
        <family val="2"/>
        <scheme val="minor"/>
      </rPr>
      <t>2+</t>
    </r>
    <r>
      <rPr>
        <vertAlign val="subscript"/>
        <sz val="14"/>
        <rFont val="Calibri"/>
        <family val="2"/>
        <scheme val="minor"/>
      </rPr>
      <t>2</t>
    </r>
    <r>
      <rPr>
        <sz val="14"/>
        <rFont val="Calibri"/>
        <family val="2"/>
        <scheme val="minor"/>
      </rPr>
      <t>(PO</t>
    </r>
    <r>
      <rPr>
        <vertAlign val="subscript"/>
        <sz val="14"/>
        <rFont val="Calibri"/>
        <family val="2"/>
        <scheme val="minor"/>
      </rPr>
      <t>4</t>
    </r>
    <r>
      <rPr>
        <sz val="14"/>
        <rFont val="Calibri"/>
        <family val="2"/>
        <scheme val="minor"/>
      </rPr>
      <t>)</t>
    </r>
    <r>
      <rPr>
        <vertAlign val="subscript"/>
        <sz val="14"/>
        <rFont val="Calibri"/>
        <family val="2"/>
        <scheme val="minor"/>
      </rPr>
      <t>2</t>
    </r>
    <r>
      <rPr>
        <sz val="14"/>
        <rFont val="Calibri"/>
        <family val="2"/>
        <scheme val="minor"/>
      </rPr>
      <t>·3H</t>
    </r>
    <r>
      <rPr>
        <vertAlign val="subscript"/>
        <sz val="14"/>
        <rFont val="Calibri"/>
        <family val="2"/>
        <scheme val="minor"/>
      </rPr>
      <t>2</t>
    </r>
    <r>
      <rPr>
        <sz val="14"/>
        <rFont val="Calibri"/>
        <family val="2"/>
        <scheme val="minor"/>
      </rPr>
      <t>O</t>
    </r>
  </si>
  <si>
    <r>
      <t>(Mn</t>
    </r>
    <r>
      <rPr>
        <vertAlign val="superscript"/>
        <sz val="14"/>
        <rFont val="Calibri"/>
        <family val="2"/>
        <scheme val="minor"/>
      </rPr>
      <t>2+</t>
    </r>
    <r>
      <rPr>
        <vertAlign val="subscript"/>
        <sz val="14"/>
        <rFont val="Calibri"/>
        <family val="2"/>
        <scheme val="minor"/>
      </rPr>
      <t>1.90</t>
    </r>
    <r>
      <rPr>
        <sz val="14"/>
        <rFont val="Calibri"/>
        <family val="2"/>
        <scheme val="minor"/>
      </rPr>
      <t>Fe</t>
    </r>
    <r>
      <rPr>
        <vertAlign val="superscript"/>
        <sz val="14"/>
        <rFont val="Calibri"/>
        <family val="2"/>
        <scheme val="minor"/>
      </rPr>
      <t>2+</t>
    </r>
    <r>
      <rPr>
        <vertAlign val="subscript"/>
        <sz val="14"/>
        <rFont val="Calibri"/>
        <family val="2"/>
        <scheme val="minor"/>
      </rPr>
      <t>1.01</t>
    </r>
    <r>
      <rPr>
        <sz val="14"/>
        <rFont val="Calibri"/>
        <family val="2"/>
        <scheme val="minor"/>
      </rPr>
      <t>Ca</t>
    </r>
    <r>
      <rPr>
        <vertAlign val="subscript"/>
        <sz val="14"/>
        <rFont val="Calibri"/>
        <family val="2"/>
        <scheme val="minor"/>
      </rPr>
      <t>0.01</t>
    </r>
    <r>
      <rPr>
        <sz val="14"/>
        <rFont val="Calibri"/>
        <family val="2"/>
        <scheme val="minor"/>
      </rPr>
      <t>Zn</t>
    </r>
    <r>
      <rPr>
        <vertAlign val="subscript"/>
        <sz val="14"/>
        <rFont val="Calibri"/>
        <family val="2"/>
        <scheme val="minor"/>
      </rPr>
      <t>0.03</t>
    </r>
    <r>
      <rPr>
        <sz val="14"/>
        <rFont val="Calibri"/>
        <family val="2"/>
        <scheme val="minor"/>
      </rPr>
      <t>)</t>
    </r>
    <r>
      <rPr>
        <vertAlign val="subscript"/>
        <sz val="14"/>
        <rFont val="Calibri"/>
        <family val="2"/>
      </rPr>
      <t>Σ</t>
    </r>
    <r>
      <rPr>
        <vertAlign val="subscript"/>
        <sz val="14"/>
        <rFont val="Calibri"/>
        <family val="2"/>
        <scheme val="minor"/>
      </rPr>
      <t>=2.95</t>
    </r>
    <r>
      <rPr>
        <sz val="14"/>
        <rFont val="Calibri"/>
        <family val="2"/>
        <scheme val="minor"/>
      </rPr>
      <t>(PO</t>
    </r>
    <r>
      <rPr>
        <vertAlign val="subscript"/>
        <sz val="14"/>
        <rFont val="Calibri"/>
        <family val="2"/>
        <scheme val="minor"/>
      </rPr>
      <t>4</t>
    </r>
    <r>
      <rPr>
        <sz val="14"/>
        <rFont val="Calibri"/>
        <family val="2"/>
        <scheme val="minor"/>
      </rPr>
      <t>)</t>
    </r>
    <r>
      <rPr>
        <vertAlign val="subscript"/>
        <sz val="14"/>
        <rFont val="Calibri"/>
        <family val="2"/>
        <scheme val="minor"/>
      </rPr>
      <t>2</t>
    </r>
    <r>
      <rPr>
        <sz val="14"/>
        <rFont val="Calibri"/>
        <family val="2"/>
        <scheme val="minor"/>
      </rPr>
      <t>·3.05H</t>
    </r>
    <r>
      <rPr>
        <vertAlign val="subscript"/>
        <sz val="14"/>
        <rFont val="Calibri"/>
        <family val="2"/>
        <scheme val="minor"/>
      </rPr>
      <t>2</t>
    </r>
    <r>
      <rPr>
        <sz val="14"/>
        <rFont val="Calibri"/>
        <family val="2"/>
        <scheme val="minor"/>
      </rPr>
      <t>O</t>
    </r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</si>
</sst>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vertAlign val="subscript"/>
      <sz val="10"/>
      <name val="Arial"/>
      <family val="2"/>
    </font>
    <font>
      <sz val="10"/>
      <name val="Arial"/>
      <family val="2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Calibri"/>
      <family val="2"/>
      <scheme val="minor"/>
    </font>
    <font>
      <vertAlign val="superscript"/>
      <sz val="14"/>
      <name val="Calibri"/>
      <family val="2"/>
      <scheme val="minor"/>
    </font>
    <font>
      <vertAlign val="subscript"/>
      <sz val="14"/>
      <name val="Calibri"/>
      <family val="2"/>
      <scheme val="minor"/>
    </font>
    <font>
      <vertAlign val="subscript"/>
      <sz val="14"/>
      <name val="Calibri"/>
      <family val="2"/>
    </font>
    <font>
      <sz val="11"/>
      <color rgb="FFFF0000"/>
      <name val="Calibri"/>
      <family val="2"/>
      <scheme val="minor"/>
    </font>
    <font>
      <sz val="9"/>
      <color rgb="FFFF0000"/>
      <name val="Verdana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2" fontId="0" fillId="0" borderId="3" xfId="0" applyNumberFormat="1" applyBorder="1"/>
    <xf numFmtId="2" fontId="0" fillId="0" borderId="3" xfId="0" applyNumberFormat="1" applyFill="1" applyBorder="1"/>
    <xf numFmtId="0" fontId="0" fillId="0" borderId="3" xfId="0" applyFill="1" applyBorder="1"/>
    <xf numFmtId="0" fontId="0" fillId="0" borderId="0" xfId="0"/>
    <xf numFmtId="0" fontId="3" fillId="0" borderId="0" xfId="0" applyFont="1"/>
    <xf numFmtId="0" fontId="0" fillId="0" borderId="0" xfId="0" applyFill="1" applyAlignment="1"/>
    <xf numFmtId="0" fontId="0" fillId="0" borderId="0" xfId="0" applyFill="1"/>
    <xf numFmtId="0" fontId="0" fillId="0" borderId="0" xfId="0" applyFill="1" applyAlignment="1">
      <alignment horizontal="right"/>
    </xf>
    <xf numFmtId="0" fontId="4" fillId="0" borderId="0" xfId="0" applyFont="1"/>
    <xf numFmtId="0" fontId="4" fillId="0" borderId="4" xfId="0" applyFont="1" applyBorder="1"/>
    <xf numFmtId="2" fontId="2" fillId="0" borderId="3" xfId="0" applyNumberFormat="1" applyFont="1" applyBorder="1"/>
    <xf numFmtId="0" fontId="0" fillId="0" borderId="5" xfId="0" applyFill="1" applyBorder="1"/>
    <xf numFmtId="2" fontId="0" fillId="0" borderId="5" xfId="0" applyNumberFormat="1" applyBorder="1"/>
    <xf numFmtId="0" fontId="0" fillId="0" borderId="5" xfId="0" applyBorder="1"/>
    <xf numFmtId="0" fontId="5" fillId="0" borderId="0" xfId="0" applyFont="1"/>
    <xf numFmtId="0" fontId="0" fillId="0" borderId="0" xfId="0" applyAlignment="1">
      <alignment horizontal="center"/>
    </xf>
    <xf numFmtId="2" fontId="0" fillId="0" borderId="2" xfId="0" applyNumberFormat="1" applyBorder="1"/>
    <xf numFmtId="0" fontId="9" fillId="0" borderId="0" xfId="0" applyFont="1"/>
    <xf numFmtId="0" fontId="0" fillId="0" borderId="6" xfId="0" applyBorder="1"/>
    <xf numFmtId="0" fontId="10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L57"/>
  <sheetViews>
    <sheetView tabSelected="1" workbookViewId="0">
      <selection activeCell="H35" sqref="H35"/>
    </sheetView>
  </sheetViews>
  <sheetFormatPr baseColWidth="10" defaultRowHeight="15"/>
  <cols>
    <col min="1" max="2" width="11.42578125" style="12"/>
    <col min="3" max="3" width="13.85546875" style="12" customWidth="1"/>
    <col min="4" max="7" width="11.42578125" style="12"/>
    <col min="8" max="8" width="14" style="12" bestFit="1" customWidth="1"/>
    <col min="9" max="9" width="12" style="12" bestFit="1" customWidth="1"/>
    <col min="10" max="10" width="13.28515625" style="12" customWidth="1"/>
    <col min="11" max="16384" width="11.42578125" style="12"/>
  </cols>
  <sheetData>
    <row r="1" spans="1:12">
      <c r="A1" s="12" t="s">
        <v>38</v>
      </c>
      <c r="B1" s="23" t="s">
        <v>50</v>
      </c>
    </row>
    <row r="3" spans="1:12">
      <c r="D3" s="12" t="s">
        <v>0</v>
      </c>
    </row>
    <row r="4" spans="1:12">
      <c r="B4" s="19" t="s">
        <v>6</v>
      </c>
      <c r="C4" s="19" t="s">
        <v>7</v>
      </c>
      <c r="D4" s="19" t="s">
        <v>27</v>
      </c>
      <c r="E4" s="19" t="s">
        <v>2</v>
      </c>
      <c r="F4" s="19" t="s">
        <v>1</v>
      </c>
      <c r="G4" s="19" t="s">
        <v>4</v>
      </c>
      <c r="H4" s="19" t="s">
        <v>26</v>
      </c>
      <c r="I4" s="19" t="s">
        <v>3</v>
      </c>
      <c r="J4" s="19" t="s">
        <v>28</v>
      </c>
      <c r="K4" s="19" t="s">
        <v>29</v>
      </c>
      <c r="L4" s="19" t="s">
        <v>5</v>
      </c>
    </row>
    <row r="5" spans="1:12">
      <c r="B5" s="7" t="s">
        <v>39</v>
      </c>
      <c r="C5" s="7" t="s">
        <v>38</v>
      </c>
      <c r="D5" s="7">
        <v>1.7342E-2</v>
      </c>
      <c r="E5" s="7">
        <v>2.4413000000000001E-2</v>
      </c>
      <c r="F5" s="7">
        <v>3.748E-3</v>
      </c>
      <c r="G5" s="7">
        <v>35.31861</v>
      </c>
      <c r="H5" s="7">
        <v>32.83466</v>
      </c>
      <c r="I5" s="7">
        <v>6.1275999999999997E-2</v>
      </c>
      <c r="J5" s="7">
        <v>18.29767</v>
      </c>
      <c r="K5" s="7">
        <v>0.590117</v>
      </c>
      <c r="L5" s="7">
        <v>87.147819999999996</v>
      </c>
    </row>
    <row r="6" spans="1:12">
      <c r="B6" s="7" t="s">
        <v>40</v>
      </c>
      <c r="C6" s="7" t="s">
        <v>38</v>
      </c>
      <c r="D6" s="7">
        <v>9.0889999999999999E-3</v>
      </c>
      <c r="E6" s="7">
        <v>2.0222E-2</v>
      </c>
      <c r="F6" s="7">
        <v>1.1249E-2</v>
      </c>
      <c r="G6" s="7">
        <v>35.015709999999999</v>
      </c>
      <c r="H6" s="7">
        <v>32.842080000000003</v>
      </c>
      <c r="I6" s="7">
        <v>5.9389999999999998E-2</v>
      </c>
      <c r="J6" s="7">
        <v>18.119299999999999</v>
      </c>
      <c r="K6" s="7">
        <v>0.42043900000000001</v>
      </c>
      <c r="L6" s="7">
        <v>86.497479999999996</v>
      </c>
    </row>
    <row r="7" spans="1:12">
      <c r="B7" s="7" t="s">
        <v>41</v>
      </c>
      <c r="C7" s="7" t="s">
        <v>38</v>
      </c>
      <c r="D7" s="7">
        <v>9.6659999999999992E-3</v>
      </c>
      <c r="E7" s="7">
        <v>1.1488E-2</v>
      </c>
      <c r="F7" s="7">
        <v>5.6420000000000003E-3</v>
      </c>
      <c r="G7" s="7">
        <v>35.030700000000003</v>
      </c>
      <c r="H7" s="7">
        <v>33.158499999999997</v>
      </c>
      <c r="I7" s="7">
        <v>0.157081</v>
      </c>
      <c r="J7" s="7">
        <v>17.491399999999999</v>
      </c>
      <c r="K7" s="7">
        <v>0.91044499999999995</v>
      </c>
      <c r="L7" s="7">
        <v>86.774919999999995</v>
      </c>
    </row>
    <row r="8" spans="1:12">
      <c r="B8" s="7" t="s">
        <v>42</v>
      </c>
      <c r="C8" s="7" t="s">
        <v>38</v>
      </c>
      <c r="D8" s="7">
        <v>1.1025E-2</v>
      </c>
      <c r="E8" s="7">
        <v>1.1083000000000001E-2</v>
      </c>
      <c r="F8" s="7">
        <v>1.9000000000000001E-5</v>
      </c>
      <c r="G8" s="7">
        <v>34.36862</v>
      </c>
      <c r="H8" s="7">
        <v>32.935369999999999</v>
      </c>
      <c r="I8" s="7">
        <v>0.29214800000000002</v>
      </c>
      <c r="J8" s="7">
        <v>17.16564</v>
      </c>
      <c r="K8" s="7">
        <v>0.80916200000000005</v>
      </c>
      <c r="L8" s="7">
        <v>85.593069999999997</v>
      </c>
    </row>
    <row r="9" spans="1:12">
      <c r="B9" s="7" t="s">
        <v>43</v>
      </c>
      <c r="C9" s="7" t="s">
        <v>38</v>
      </c>
      <c r="D9" s="7">
        <v>1.0488000000000001E-2</v>
      </c>
      <c r="E9" s="7">
        <v>2.3359999999999999E-2</v>
      </c>
      <c r="F9" s="7">
        <v>6.894E-3</v>
      </c>
      <c r="G9" s="7">
        <v>35.065080000000002</v>
      </c>
      <c r="H9" s="7">
        <v>32.950830000000003</v>
      </c>
      <c r="I9" s="7">
        <v>0.13714199999999999</v>
      </c>
      <c r="J9" s="7">
        <v>18.80875</v>
      </c>
      <c r="K9" s="7">
        <v>0.72235400000000005</v>
      </c>
      <c r="L9" s="7">
        <v>87.724900000000005</v>
      </c>
    </row>
    <row r="10" spans="1:12">
      <c r="B10" s="7" t="s">
        <v>44</v>
      </c>
      <c r="C10" s="7" t="s">
        <v>38</v>
      </c>
      <c r="D10" s="7">
        <v>2.5339E-2</v>
      </c>
      <c r="E10" s="7">
        <v>1.4880000000000001E-2</v>
      </c>
      <c r="F10" s="7">
        <v>1.9000000000000001E-5</v>
      </c>
      <c r="G10" s="7">
        <v>35.361539999999998</v>
      </c>
      <c r="H10" s="7">
        <v>34.502859999999998</v>
      </c>
      <c r="I10" s="7">
        <v>4.6476999999999997E-2</v>
      </c>
      <c r="J10" s="7">
        <v>16.72439</v>
      </c>
      <c r="K10" s="7">
        <v>0.67650200000000005</v>
      </c>
      <c r="L10" s="7">
        <v>87.352010000000007</v>
      </c>
    </row>
    <row r="11" spans="1:12">
      <c r="B11" s="7" t="s">
        <v>45</v>
      </c>
      <c r="C11" s="7" t="s">
        <v>38</v>
      </c>
      <c r="D11" s="7">
        <v>9.9241999999999997E-2</v>
      </c>
      <c r="E11" s="7">
        <v>8.7889999999999999E-3</v>
      </c>
      <c r="F11" s="7">
        <v>4.3790000000000001E-3</v>
      </c>
      <c r="G11" s="7">
        <v>34.885849999999998</v>
      </c>
      <c r="H11" s="7">
        <v>33.721440000000001</v>
      </c>
      <c r="I11" s="7">
        <v>0.108956</v>
      </c>
      <c r="J11" s="7">
        <v>17.548739999999999</v>
      </c>
      <c r="K11" s="7">
        <v>0.62536499999999995</v>
      </c>
      <c r="L11" s="7">
        <v>87.002769999999998</v>
      </c>
    </row>
    <row r="12" spans="1:12">
      <c r="B12" s="7" t="s">
        <v>46</v>
      </c>
      <c r="C12" s="7" t="s">
        <v>38</v>
      </c>
      <c r="D12" s="7">
        <v>2.6235999999999999E-2</v>
      </c>
      <c r="E12" s="7">
        <v>1.6468E-2</v>
      </c>
      <c r="F12" s="7">
        <v>5.9560000000000004E-3</v>
      </c>
      <c r="G12" s="7">
        <v>34.783209999999997</v>
      </c>
      <c r="H12" s="7">
        <v>33.023589999999999</v>
      </c>
      <c r="I12" s="7">
        <v>0.11670999999999999</v>
      </c>
      <c r="J12" s="7">
        <v>17.544460000000001</v>
      </c>
      <c r="K12" s="7">
        <v>0.87535799999999997</v>
      </c>
      <c r="L12" s="7">
        <v>86.391990000000007</v>
      </c>
    </row>
    <row r="13" spans="1:12">
      <c r="B13" s="7" t="s">
        <v>47</v>
      </c>
      <c r="C13" s="7" t="s">
        <v>38</v>
      </c>
      <c r="D13" s="7">
        <v>1.4603E-2</v>
      </c>
      <c r="E13" s="7">
        <v>2.1781999999999999E-2</v>
      </c>
      <c r="F13" s="7">
        <v>1.9000000000000001E-5</v>
      </c>
      <c r="G13" s="7">
        <v>34.414709999999999</v>
      </c>
      <c r="H13" s="7">
        <v>31.989809999999999</v>
      </c>
      <c r="I13" s="7">
        <v>0.13835900000000001</v>
      </c>
      <c r="J13" s="7">
        <v>18.612469999999998</v>
      </c>
      <c r="K13" s="7">
        <v>0.56791899999999995</v>
      </c>
      <c r="L13" s="7">
        <v>85.75967</v>
      </c>
    </row>
    <row r="14" spans="1:12" ht="15.75" thickBot="1">
      <c r="B14" s="7" t="s">
        <v>48</v>
      </c>
      <c r="C14" s="22" t="s">
        <v>38</v>
      </c>
      <c r="D14" s="22">
        <v>2.1503999999999999E-2</v>
      </c>
      <c r="E14" s="22">
        <v>8.4089999999999998E-3</v>
      </c>
      <c r="F14" s="22">
        <v>1.877E-3</v>
      </c>
      <c r="G14" s="22">
        <v>34.173380000000002</v>
      </c>
      <c r="H14" s="22">
        <v>32.666319999999999</v>
      </c>
      <c r="I14" s="22">
        <v>0.15943499999999999</v>
      </c>
      <c r="J14" s="22">
        <v>17.764420000000001</v>
      </c>
      <c r="K14" s="22">
        <v>0.46676600000000001</v>
      </c>
      <c r="L14" s="22">
        <v>85.262110000000007</v>
      </c>
    </row>
    <row r="15" spans="1:12">
      <c r="B15" s="13" t="s">
        <v>8</v>
      </c>
      <c r="D15" s="12">
        <f t="shared" ref="D15:L15" si="0">AVERAGE(D5:D14)</f>
        <v>2.44534E-2</v>
      </c>
      <c r="E15" s="12">
        <f t="shared" si="0"/>
        <v>1.60894E-2</v>
      </c>
      <c r="F15" s="12">
        <f t="shared" si="0"/>
        <v>3.9802000000000006E-3</v>
      </c>
      <c r="G15" s="12">
        <f t="shared" si="0"/>
        <v>34.841740999999999</v>
      </c>
      <c r="H15" s="12">
        <f t="shared" si="0"/>
        <v>33.062545999999998</v>
      </c>
      <c r="I15" s="12">
        <f t="shared" si="0"/>
        <v>0.12769740000000002</v>
      </c>
      <c r="J15" s="12">
        <f t="shared" si="0"/>
        <v>17.807724</v>
      </c>
      <c r="K15" s="12">
        <f t="shared" si="0"/>
        <v>0.66644269999999994</v>
      </c>
      <c r="L15" s="12">
        <f t="shared" si="0"/>
        <v>86.550673999999987</v>
      </c>
    </row>
    <row r="16" spans="1:12">
      <c r="B16" s="7" t="s">
        <v>9</v>
      </c>
      <c r="C16" s="7"/>
      <c r="D16" s="7">
        <f t="shared" ref="D16:L16" si="1">STDEV(D5:D14)</f>
        <v>2.7046635240307104E-2</v>
      </c>
      <c r="E16" s="7">
        <f t="shared" si="1"/>
        <v>6.0713838107780485E-3</v>
      </c>
      <c r="F16" s="7">
        <f t="shared" si="1"/>
        <v>3.6469282904323121E-3</v>
      </c>
      <c r="G16" s="7">
        <f t="shared" si="1"/>
        <v>0.40438196092481526</v>
      </c>
      <c r="H16" s="7">
        <f t="shared" si="1"/>
        <v>0.66301663431812574</v>
      </c>
      <c r="I16" s="7">
        <f t="shared" si="1"/>
        <v>7.0917762160281256E-2</v>
      </c>
      <c r="J16" s="7">
        <f t="shared" si="1"/>
        <v>0.65072583728899014</v>
      </c>
      <c r="K16" s="7">
        <f t="shared" si="1"/>
        <v>0.16478514660412957</v>
      </c>
      <c r="L16" s="7">
        <f t="shared" si="1"/>
        <v>0.80714219010671073</v>
      </c>
    </row>
    <row r="18" spans="2:10">
      <c r="J18" s="21"/>
    </row>
    <row r="19" spans="2:10" ht="15.75" thickBot="1">
      <c r="B19" s="1" t="s">
        <v>0</v>
      </c>
      <c r="C19" s="1" t="s">
        <v>10</v>
      </c>
      <c r="D19" s="1" t="s">
        <v>11</v>
      </c>
      <c r="E19" s="1" t="s">
        <v>12</v>
      </c>
      <c r="F19" s="1" t="s">
        <v>13</v>
      </c>
      <c r="G19" s="1" t="s">
        <v>14</v>
      </c>
      <c r="H19" s="1" t="s">
        <v>15</v>
      </c>
      <c r="I19" s="15"/>
    </row>
    <row r="20" spans="2:10" ht="15.75">
      <c r="B20" s="2" t="s">
        <v>49</v>
      </c>
      <c r="C20" s="20">
        <v>2.4E-2</v>
      </c>
      <c r="D20" s="20">
        <v>60.08</v>
      </c>
      <c r="E20" s="2">
        <f t="shared" ref="E20" si="2">C20/D20</f>
        <v>3.9946737683089215E-4</v>
      </c>
      <c r="F20" s="2">
        <f t="shared" ref="F20" si="3">2*E20</f>
        <v>7.989347536617843E-4</v>
      </c>
      <c r="G20" s="2">
        <f>F20*$D$34</f>
        <v>3.2531095951210459E-3</v>
      </c>
      <c r="H20" s="20">
        <f t="shared" ref="H20" si="4">G20/2</f>
        <v>1.6265547975605229E-3</v>
      </c>
      <c r="I20" s="15"/>
    </row>
    <row r="21" spans="2:10" ht="15.75">
      <c r="B21" s="3" t="s">
        <v>16</v>
      </c>
      <c r="C21" s="4">
        <f>F15</f>
        <v>3.9802000000000006E-3</v>
      </c>
      <c r="D21" s="4">
        <v>101.94</v>
      </c>
      <c r="E21" s="3">
        <f t="shared" ref="E21:E28" si="5">C21/D21</f>
        <v>3.9044536001569559E-5</v>
      </c>
      <c r="F21" s="3">
        <f t="shared" ref="F21" si="6">3*E21</f>
        <v>1.1713360800470868E-4</v>
      </c>
      <c r="G21" s="2">
        <f t="shared" ref="G21:G28" si="7">F21*$D$34</f>
        <v>4.769456609126002E-4</v>
      </c>
      <c r="H21" s="4">
        <f t="shared" ref="H21" si="8">G21*2/3</f>
        <v>3.1796377394173345E-4</v>
      </c>
      <c r="I21" s="16"/>
    </row>
    <row r="22" spans="2:10">
      <c r="B22" s="3" t="s">
        <v>28</v>
      </c>
      <c r="C22" s="4">
        <v>17.809999999999999</v>
      </c>
      <c r="D22" s="4">
        <v>71.849999999999994</v>
      </c>
      <c r="E22" s="3">
        <f t="shared" si="5"/>
        <v>0.24787752261656229</v>
      </c>
      <c r="F22" s="3">
        <f t="shared" ref="F22:F25" si="9">E22*1</f>
        <v>0.24787752261656229</v>
      </c>
      <c r="G22" s="2">
        <f t="shared" si="7"/>
        <v>1.0093098886271974</v>
      </c>
      <c r="H22" s="4">
        <f t="shared" ref="H22:H25" si="10">G22</f>
        <v>1.0093098886271974</v>
      </c>
      <c r="I22" s="16"/>
    </row>
    <row r="23" spans="2:10">
      <c r="B23" s="3" t="s">
        <v>26</v>
      </c>
      <c r="C23" s="4">
        <v>33.06</v>
      </c>
      <c r="D23" s="4">
        <v>70.94</v>
      </c>
      <c r="E23" s="3">
        <f t="shared" si="5"/>
        <v>0.46602762898223854</v>
      </c>
      <c r="F23" s="3">
        <f t="shared" si="9"/>
        <v>0.46602762898223854</v>
      </c>
      <c r="G23" s="2">
        <f t="shared" si="7"/>
        <v>1.8975754208777613</v>
      </c>
      <c r="H23" s="4">
        <f t="shared" si="10"/>
        <v>1.8975754208777613</v>
      </c>
      <c r="I23" s="16"/>
    </row>
    <row r="24" spans="2:10">
      <c r="B24" s="3" t="s">
        <v>2</v>
      </c>
      <c r="C24" s="4">
        <v>1.6E-2</v>
      </c>
      <c r="D24" s="5">
        <v>40.311399999999999</v>
      </c>
      <c r="E24" s="3">
        <f t="shared" si="5"/>
        <v>3.9691005522011146E-4</v>
      </c>
      <c r="F24" s="3">
        <f t="shared" si="9"/>
        <v>3.9691005522011146E-4</v>
      </c>
      <c r="G24" s="2">
        <f t="shared" si="7"/>
        <v>1.6161418728107718E-3</v>
      </c>
      <c r="H24" s="4">
        <f t="shared" si="10"/>
        <v>1.6161418728107718E-3</v>
      </c>
      <c r="I24" s="16"/>
    </row>
    <row r="25" spans="2:10">
      <c r="B25" s="3" t="s">
        <v>3</v>
      </c>
      <c r="C25" s="4">
        <v>0.13</v>
      </c>
      <c r="D25" s="5">
        <v>56.08</v>
      </c>
      <c r="E25" s="3">
        <f t="shared" si="5"/>
        <v>2.3181169757489303E-3</v>
      </c>
      <c r="F25" s="3">
        <f t="shared" si="9"/>
        <v>2.3181169757489303E-3</v>
      </c>
      <c r="G25" s="2">
        <f t="shared" si="7"/>
        <v>9.4389292014879847E-3</v>
      </c>
      <c r="H25" s="4">
        <f t="shared" si="10"/>
        <v>9.4389292014879847E-3</v>
      </c>
      <c r="I25" s="16"/>
    </row>
    <row r="26" spans="2:10">
      <c r="B26" s="3" t="s">
        <v>29</v>
      </c>
      <c r="C26" s="4">
        <v>0.66</v>
      </c>
      <c r="D26" s="5">
        <v>81.38</v>
      </c>
      <c r="E26" s="3">
        <f t="shared" si="5"/>
        <v>8.110100761857952E-3</v>
      </c>
      <c r="F26" s="3">
        <f t="shared" ref="F26:F27" si="11">E26*1</f>
        <v>8.110100761857952E-3</v>
      </c>
      <c r="G26" s="2">
        <f t="shared" si="7"/>
        <v>3.3022780001591256E-2</v>
      </c>
      <c r="H26" s="4">
        <f t="shared" ref="H26" si="12">G26</f>
        <v>3.3022780001591256E-2</v>
      </c>
      <c r="I26" s="16"/>
    </row>
    <row r="27" spans="2:10" ht="15.75">
      <c r="B27" s="3" t="s">
        <v>17</v>
      </c>
      <c r="C27" s="4">
        <v>13.5</v>
      </c>
      <c r="D27" s="5">
        <v>18.015000000000001</v>
      </c>
      <c r="E27" s="3">
        <f t="shared" si="5"/>
        <v>0.74937552039966693</v>
      </c>
      <c r="F27" s="3">
        <f t="shared" si="11"/>
        <v>0.74937552039966693</v>
      </c>
      <c r="G27" s="2">
        <f t="shared" si="7"/>
        <v>3.0513138708608309</v>
      </c>
      <c r="H27" s="4">
        <f t="shared" ref="H27" si="13">2*G27</f>
        <v>6.1026277417216619</v>
      </c>
      <c r="I27" s="16"/>
    </row>
    <row r="28" spans="2:10" ht="15.75">
      <c r="B28" s="3" t="s">
        <v>18</v>
      </c>
      <c r="C28" s="4">
        <v>34.840000000000003</v>
      </c>
      <c r="D28" s="4">
        <v>141.94</v>
      </c>
      <c r="E28" s="3">
        <f t="shared" si="5"/>
        <v>0.24545582640552349</v>
      </c>
      <c r="F28" s="3">
        <f>5*E28</f>
        <v>1.2272791320276175</v>
      </c>
      <c r="G28" s="2">
        <f t="shared" si="7"/>
        <v>4.9972460228974072</v>
      </c>
      <c r="H28" s="4">
        <f>G28*2/5</f>
        <v>1.9988984091589628</v>
      </c>
      <c r="I28" s="17"/>
    </row>
    <row r="29" spans="2:10">
      <c r="B29" s="6" t="s">
        <v>19</v>
      </c>
      <c r="C29" s="14">
        <f>SUM(C21:C28)</f>
        <v>100.01998020000001</v>
      </c>
      <c r="D29" s="7"/>
      <c r="E29" s="7"/>
      <c r="F29" s="3">
        <f>SUM(F21:F28)</f>
        <v>2.7015020654269168</v>
      </c>
      <c r="G29" s="7"/>
      <c r="H29" s="7"/>
      <c r="I29" s="7"/>
    </row>
    <row r="32" spans="2:10">
      <c r="B32" s="9" t="s">
        <v>20</v>
      </c>
      <c r="C32" s="10"/>
      <c r="D32" s="11">
        <v>11</v>
      </c>
    </row>
    <row r="33" spans="1:4">
      <c r="B33" s="10"/>
      <c r="C33" s="10"/>
      <c r="D33" s="10"/>
    </row>
    <row r="34" spans="1:4">
      <c r="B34" s="10" t="s">
        <v>21</v>
      </c>
      <c r="C34" s="10"/>
      <c r="D34" s="10">
        <f>D32/F29</f>
        <v>4.0718088432265089</v>
      </c>
    </row>
    <row r="38" spans="1:4" ht="21.75">
      <c r="B38" s="8" t="s">
        <v>22</v>
      </c>
      <c r="C38" s="7"/>
      <c r="D38" s="18" t="s">
        <v>51</v>
      </c>
    </row>
    <row r="39" spans="1:4" ht="21.75">
      <c r="B39" s="8" t="s">
        <v>23</v>
      </c>
      <c r="C39" s="7"/>
      <c r="D39" s="18" t="s">
        <v>52</v>
      </c>
    </row>
    <row r="47" spans="1:4">
      <c r="A47" s="7" t="s">
        <v>30</v>
      </c>
      <c r="B47" s="7"/>
      <c r="C47" s="7"/>
      <c r="D47" s="7"/>
    </row>
    <row r="48" spans="1:4">
      <c r="A48" s="7" t="s">
        <v>24</v>
      </c>
    </row>
    <row r="50" spans="1:1">
      <c r="A50" s="7" t="s">
        <v>25</v>
      </c>
    </row>
    <row r="51" spans="1:1">
      <c r="A51" s="7" t="s">
        <v>31</v>
      </c>
    </row>
    <row r="52" spans="1:1">
      <c r="A52" s="7" t="s">
        <v>32</v>
      </c>
    </row>
    <row r="53" spans="1:1">
      <c r="A53" s="7" t="s">
        <v>33</v>
      </c>
    </row>
    <row r="54" spans="1:1">
      <c r="A54" s="7" t="s">
        <v>34</v>
      </c>
    </row>
    <row r="55" spans="1:1">
      <c r="A55" s="7" t="s">
        <v>35</v>
      </c>
    </row>
    <row r="56" spans="1:1">
      <c r="A56" s="7" t="s">
        <v>36</v>
      </c>
    </row>
    <row r="57" spans="1:1">
      <c r="A57" s="7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R100209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rruff</dc:creator>
  <cp:lastModifiedBy>eduardo</cp:lastModifiedBy>
  <cp:lastPrinted>2013-05-31T00:23:49Z</cp:lastPrinted>
  <dcterms:created xsi:type="dcterms:W3CDTF">2013-02-13T18:48:10Z</dcterms:created>
  <dcterms:modified xsi:type="dcterms:W3CDTF">2014-04-26T18:28:28Z</dcterms:modified>
</cp:coreProperties>
</file>