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B13" i="1"/>
  <c r="C12" i="1"/>
  <c r="D12" i="1"/>
  <c r="E12" i="1"/>
  <c r="F12" i="1"/>
  <c r="G12" i="1"/>
  <c r="B12" i="1"/>
  <c r="B34" i="1" l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38" i="1" s="1"/>
  <c r="E23" i="1" l="1"/>
  <c r="E25" i="1"/>
  <c r="E27" i="1"/>
  <c r="E29" i="1"/>
  <c r="E31" i="1"/>
  <c r="E33" i="1"/>
  <c r="E22" i="1"/>
  <c r="E21" i="1"/>
  <c r="E20" i="1"/>
  <c r="E19" i="1"/>
  <c r="E18" i="1"/>
  <c r="E24" i="1"/>
  <c r="E26" i="1"/>
  <c r="E28" i="1"/>
  <c r="E30" i="1"/>
  <c r="E32" i="1"/>
  <c r="H22" i="1" l="1"/>
</calcChain>
</file>

<file path=xl/sharedStrings.xml><?xml version="1.0" encoding="utf-8"?>
<sst xmlns="http://schemas.openxmlformats.org/spreadsheetml/2006/main" count="124" uniqueCount="92">
  <si>
    <t>As</t>
  </si>
  <si>
    <t>Ag</t>
  </si>
  <si>
    <t>S</t>
  </si>
  <si>
    <t>Sb</t>
  </si>
  <si>
    <t>Pb</t>
  </si>
  <si>
    <t>Total</t>
  </si>
  <si>
    <t>R130407</t>
  </si>
  <si>
    <t>Avg</t>
  </si>
  <si>
    <t>StdDev</t>
  </si>
  <si>
    <t>Structural Formula Calculation:</t>
  </si>
  <si>
    <t>Element</t>
  </si>
  <si>
    <t>Wt. %</t>
  </si>
  <si>
    <t>At. Wt.</t>
  </si>
  <si>
    <t>Mol. Frac.</t>
  </si>
  <si>
    <t>Struct. Coeff.</t>
  </si>
  <si>
    <t>Se</t>
  </si>
  <si>
    <t>cat. sum:</t>
  </si>
  <si>
    <t>Bi</t>
  </si>
  <si>
    <t>Cu</t>
  </si>
  <si>
    <t>Zn</t>
  </si>
  <si>
    <t>Hg</t>
  </si>
  <si>
    <t>Au</t>
  </si>
  <si>
    <t>Fe</t>
  </si>
  <si>
    <t>Mn</t>
  </si>
  <si>
    <t>Co</t>
  </si>
  <si>
    <t>Ni</t>
  </si>
  <si>
    <t>Na</t>
  </si>
  <si>
    <t>Total:</t>
  </si>
  <si>
    <t>No. S atoms/formula unit:</t>
  </si>
  <si>
    <t>F =</t>
  </si>
  <si>
    <t>Formula:</t>
  </si>
  <si>
    <t xml:space="preserve">FileName :   8_5_2013 </t>
  </si>
  <si>
    <t xml:space="preserve">Setup Name :  Veen.qtiSet </t>
  </si>
  <si>
    <t xml:space="preserve">Date :  6-Aug-2013 </t>
  </si>
  <si>
    <t xml:space="preserve">Spectromers Conditions :   Sp1 TAP,  Sp3 LPET,  Sp2 LPET,  Sp2 LPET,  Sp3 LPET,  Sp4 TAP </t>
  </si>
  <si>
    <t xml:space="preserve">Full Spectromers Conditions :   Sp1 TAP(2d= 25.745,K= 0.00218),  Sp3 LPET(2d= 8.75,K= 0.000144),  Sp2 LPET(2d= 8.75,K= 0.000144),  Sp2 LPET(2d= 8.75,K= 0.000144),  Sp3 LPET(2d= 8.75,K= 0.000144),  Sp4 TAP(2d= 25.745,K= 0.00218) </t>
  </si>
  <si>
    <t xml:space="preserve">Column Conditions :  Cond 1 : 20keV 20nA  </t>
  </si>
  <si>
    <t xml:space="preserve">User Name :  SX </t>
  </si>
  <si>
    <t xml:space="preserve">DataSet Comment :  Veen </t>
  </si>
  <si>
    <t xml:space="preserve">Comment :   </t>
  </si>
  <si>
    <t xml:space="preserve">Analysis Date :  8/5/2013 11:58:07 AM </t>
  </si>
  <si>
    <t xml:space="preserve">Project Name :  Ben_Schumer </t>
  </si>
  <si>
    <t xml:space="preserve">Sample Name :  8_5_13 </t>
  </si>
  <si>
    <t xml:space="preserve">Analysis Parameters :  </t>
  </si>
  <si>
    <t xml:space="preserve">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</si>
  <si>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</si>
  <si>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</si>
  <si>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</si>
  <si>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</si>
  <si>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</si>
  <si>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</si>
  <si>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</si>
  <si>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</si>
  <si>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</si>
  <si>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</si>
  <si>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</si>
  <si>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</si>
  <si>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</si>
  <si>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</si>
  <si>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As La</t>
  </si>
  <si>
    <t>TAP</t>
  </si>
  <si>
    <t xml:space="preserve">   </t>
  </si>
  <si>
    <t>Diff</t>
  </si>
  <si>
    <t xml:space="preserve"> Sp3</t>
  </si>
  <si>
    <t>Ag La</t>
  </si>
  <si>
    <t>LPET</t>
  </si>
  <si>
    <t xml:space="preserve"> Sp2</t>
  </si>
  <si>
    <t>S  Ka</t>
  </si>
  <si>
    <t>Sb La</t>
  </si>
  <si>
    <t>Pb Ma</t>
  </si>
  <si>
    <t xml:space="preserve"> Sp4</t>
  </si>
  <si>
    <t xml:space="preserve">Peak Position :   Sp1 37628 (-500, 350),  Sp3 47478 (500, 1),  Sp2 61404 (-250, 500),  Sp2 39299 (-300, 300),  Sp3 60422 (-500, 250),  Sp4 37654 (-500, 250) </t>
  </si>
  <si>
    <t xml:space="preserve">Current Sample Position :   X = -13174 Y = 27115 Z = 176 </t>
  </si>
  <si>
    <t xml:space="preserve">Standard Name :   </t>
  </si>
  <si>
    <t xml:space="preserve"> As, As On NiAs </t>
  </si>
  <si>
    <t xml:space="preserve"> Ag On AgBiS2 </t>
  </si>
  <si>
    <t xml:space="preserve"> S  On chalcopy </t>
  </si>
  <si>
    <t xml:space="preserve"> Sb On stibnite2 </t>
  </si>
  <si>
    <t xml:space="preserve"> Pb On galena2 </t>
  </si>
  <si>
    <t xml:space="preserve">Standard composition :   </t>
  </si>
  <si>
    <t xml:space="preserve"> NiAs = Ni : 43.93%, As : 56.07% </t>
  </si>
  <si>
    <t xml:space="preserve"> AgBiS2 = Ag : 28.31%, Bi : 54.85%, S  : 16.83% </t>
  </si>
  <si>
    <t xml:space="preserve"> chalcopy = Cu : 34.44%, Fe : 30.45%, Si : 0.21%, S  : 34.93% </t>
  </si>
  <si>
    <t xml:space="preserve"> stibnite2 = Sb : 71.68%, S  : 28.32% </t>
  </si>
  <si>
    <t xml:space="preserve"> galena2 = Pb : 86.6%, S  : 13.4% </t>
  </si>
  <si>
    <t xml:space="preserve">Calibration file name (Element intensity cps/nA) :   </t>
  </si>
  <si>
    <t xml:space="preserve"> As, As : NiAs_AsSp1_AsSp4_001.calDat (As : 252.1 cps/nA, As : 230.3 cps/nA) </t>
  </si>
  <si>
    <t xml:space="preserve"> Ag : AgBiS2_AgSp3_BiSp2_001.calDat (Ag : 147.9 cps/nA) </t>
  </si>
  <si>
    <t xml:space="preserve"> S  : chalcopy_S Sp2_CuSp5_006.calDat (S  : 475.3 cps/nA) </t>
  </si>
  <si>
    <t xml:space="preserve"> Sb : stibnite2_SbSp2_001.calDat (Sb : 892.6 cps/nA) </t>
  </si>
  <si>
    <t xml:space="preserve"> Pb : galena2_PbSp3_002.calDat (Pb : 233.3 cps/nA) </t>
  </si>
  <si>
    <r>
      <t>(Pb</t>
    </r>
    <r>
      <rPr>
        <b/>
        <vertAlign val="subscript"/>
        <sz val="14"/>
        <color theme="1"/>
        <rFont val="Calibri"/>
        <family val="2"/>
        <scheme val="minor"/>
      </rPr>
      <t>1.94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0.01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Σ1.95</t>
    </r>
    <r>
      <rPr>
        <b/>
        <sz val="14"/>
        <color theme="1"/>
        <rFont val="Calibri"/>
        <family val="2"/>
        <scheme val="minor"/>
      </rPr>
      <t>(Sb</t>
    </r>
    <r>
      <rPr>
        <b/>
        <vertAlign val="subscript"/>
        <sz val="14"/>
        <color theme="1"/>
        <rFont val="Calibri"/>
        <family val="2"/>
        <scheme val="minor"/>
      </rPr>
      <t>1.13</t>
    </r>
    <r>
      <rPr>
        <b/>
        <sz val="14"/>
        <color theme="1"/>
        <rFont val="Calibri"/>
        <family val="2"/>
        <scheme val="minor"/>
      </rPr>
      <t>As</t>
    </r>
    <r>
      <rPr>
        <b/>
        <vertAlign val="subscript"/>
        <sz val="14"/>
        <color theme="1"/>
        <rFont val="Calibri"/>
        <family val="2"/>
        <scheme val="minor"/>
      </rPr>
      <t>0.87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Σ2.00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5.00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</si>
</sst>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zoomScaleNormal="100" workbookViewId="0">
      <selection activeCell="B23" sqref="B23"/>
    </sheetView>
  </sheetViews>
  <sheetFormatPr defaultRowHeight="15" x14ac:dyDescent="0.25"/>
  <cols>
    <col min="1" max="1" width="11.5703125" customWidth="1"/>
    <col min="10" max="10" width="18.14062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>
        <v>8.4637689999999992</v>
      </c>
      <c r="C2">
        <v>0.123505</v>
      </c>
      <c r="D2">
        <v>20.80669</v>
      </c>
      <c r="E2">
        <v>17.774940000000001</v>
      </c>
      <c r="F2">
        <v>52.297029999999999</v>
      </c>
      <c r="G2">
        <v>99.46593</v>
      </c>
    </row>
    <row r="3" spans="1:7" x14ac:dyDescent="0.25">
      <c r="A3" t="s">
        <v>6</v>
      </c>
      <c r="B3">
        <v>8.4634370000000008</v>
      </c>
      <c r="C3">
        <v>9.0815000000000007E-2</v>
      </c>
      <c r="D3">
        <v>20.905729999999998</v>
      </c>
      <c r="E3">
        <v>17.782869999999999</v>
      </c>
      <c r="F3">
        <v>52.373980000000003</v>
      </c>
      <c r="G3">
        <v>99.616839999999996</v>
      </c>
    </row>
    <row r="4" spans="1:7" x14ac:dyDescent="0.25">
      <c r="A4" t="s">
        <v>6</v>
      </c>
      <c r="B4">
        <v>8.5110679999999999</v>
      </c>
      <c r="C4">
        <v>0.114079</v>
      </c>
      <c r="D4">
        <v>20.911259999999999</v>
      </c>
      <c r="E4">
        <v>17.86401</v>
      </c>
      <c r="F4">
        <v>52.150790000000001</v>
      </c>
      <c r="G4">
        <v>99.551209999999998</v>
      </c>
    </row>
    <row r="5" spans="1:7" x14ac:dyDescent="0.25">
      <c r="A5" t="s">
        <v>6</v>
      </c>
      <c r="B5">
        <v>8.492623</v>
      </c>
      <c r="C5">
        <v>0.15029000000000001</v>
      </c>
      <c r="D5">
        <v>20.896129999999999</v>
      </c>
      <c r="E5">
        <v>17.758430000000001</v>
      </c>
      <c r="F5">
        <v>52.432780000000001</v>
      </c>
      <c r="G5">
        <v>99.730260000000001</v>
      </c>
    </row>
    <row r="6" spans="1:7" x14ac:dyDescent="0.25">
      <c r="A6" t="s">
        <v>6</v>
      </c>
      <c r="B6">
        <v>8.4108149999999995</v>
      </c>
      <c r="C6">
        <v>0.115065</v>
      </c>
      <c r="D6">
        <v>20.79824</v>
      </c>
      <c r="E6">
        <v>17.82292</v>
      </c>
      <c r="F6">
        <v>52.38223</v>
      </c>
      <c r="G6">
        <v>99.529269999999997</v>
      </c>
    </row>
    <row r="7" spans="1:7" x14ac:dyDescent="0.25">
      <c r="A7" t="s">
        <v>6</v>
      </c>
      <c r="B7">
        <v>8.5158330000000007</v>
      </c>
      <c r="C7">
        <v>0.13190199999999999</v>
      </c>
      <c r="D7">
        <v>20.857500000000002</v>
      </c>
      <c r="E7">
        <v>17.87368</v>
      </c>
      <c r="F7">
        <v>52.202080000000002</v>
      </c>
      <c r="G7">
        <v>99.58099</v>
      </c>
    </row>
    <row r="8" spans="1:7" x14ac:dyDescent="0.25">
      <c r="A8" t="s">
        <v>6</v>
      </c>
      <c r="B8">
        <v>8.3995080000000009</v>
      </c>
      <c r="C8">
        <v>0.143124</v>
      </c>
      <c r="D8">
        <v>20.80538</v>
      </c>
      <c r="E8">
        <v>18.078790000000001</v>
      </c>
      <c r="F8">
        <v>52.266820000000003</v>
      </c>
      <c r="G8">
        <v>99.693619999999996</v>
      </c>
    </row>
    <row r="9" spans="1:7" x14ac:dyDescent="0.25">
      <c r="A9" t="s">
        <v>6</v>
      </c>
      <c r="B9">
        <v>8.4385370000000002</v>
      </c>
      <c r="C9">
        <v>0.112458</v>
      </c>
      <c r="D9">
        <v>20.821290000000001</v>
      </c>
      <c r="E9">
        <v>17.707260000000002</v>
      </c>
      <c r="F9">
        <v>52.494779999999999</v>
      </c>
      <c r="G9">
        <v>99.57432</v>
      </c>
    </row>
    <row r="10" spans="1:7" x14ac:dyDescent="0.25">
      <c r="A10" t="s">
        <v>6</v>
      </c>
      <c r="B10">
        <v>8.4779959999999992</v>
      </c>
      <c r="C10">
        <v>0.128943</v>
      </c>
      <c r="D10">
        <v>20.956959999999999</v>
      </c>
      <c r="E10">
        <v>17.910260000000001</v>
      </c>
      <c r="F10">
        <v>52.105269999999997</v>
      </c>
      <c r="G10">
        <v>99.579440000000005</v>
      </c>
    </row>
    <row r="11" spans="1:7" x14ac:dyDescent="0.25">
      <c r="A11" t="s">
        <v>6</v>
      </c>
      <c r="B11">
        <v>8.4307949999999998</v>
      </c>
      <c r="C11">
        <v>0.139434</v>
      </c>
      <c r="D11">
        <v>20.90596</v>
      </c>
      <c r="E11">
        <v>17.779630000000001</v>
      </c>
      <c r="F11">
        <v>52.494210000000002</v>
      </c>
      <c r="G11">
        <v>99.750020000000006</v>
      </c>
    </row>
    <row r="12" spans="1:7" x14ac:dyDescent="0.25">
      <c r="A12" t="s">
        <v>7</v>
      </c>
      <c r="B12">
        <f>AVERAGE(B2:B11)</f>
        <v>8.4604381000000011</v>
      </c>
      <c r="C12">
        <f t="shared" ref="C12:G12" si="0">AVERAGE(C2:C11)</f>
        <v>0.12496150000000002</v>
      </c>
      <c r="D12">
        <f t="shared" si="0"/>
        <v>20.866514000000002</v>
      </c>
      <c r="E12">
        <f t="shared" si="0"/>
        <v>17.835278999999996</v>
      </c>
      <c r="F12">
        <f t="shared" si="0"/>
        <v>52.319997000000001</v>
      </c>
      <c r="G12">
        <f>AVERAGE(G2:G11)</f>
        <v>99.607189999999989</v>
      </c>
    </row>
    <row r="13" spans="1:7" x14ac:dyDescent="0.25">
      <c r="A13" t="s">
        <v>8</v>
      </c>
      <c r="B13">
        <f>STDEV(B2:B11)</f>
        <v>4.0179483923044858E-2</v>
      </c>
      <c r="C13">
        <f t="shared" ref="C13:G13" si="1">STDEV(C2:C11)</f>
        <v>1.7593235260873388E-2</v>
      </c>
      <c r="D13">
        <f t="shared" si="1"/>
        <v>5.6033472972262542E-2</v>
      </c>
      <c r="E13">
        <f t="shared" si="1"/>
        <v>0.10496113147785301</v>
      </c>
      <c r="F13">
        <f t="shared" si="1"/>
        <v>0.13840551161552664</v>
      </c>
      <c r="G13">
        <f>STDEV(G2:G11)</f>
        <v>9.1169265654606396E-2</v>
      </c>
    </row>
    <row r="15" spans="1:7" x14ac:dyDescent="0.25">
      <c r="A15" t="s">
        <v>9</v>
      </c>
    </row>
    <row r="17" spans="1:8" x14ac:dyDescent="0.25">
      <c r="A17" t="s">
        <v>10</v>
      </c>
      <c r="B17" t="s">
        <v>11</v>
      </c>
      <c r="C17" t="s">
        <v>12</v>
      </c>
      <c r="D17" t="s">
        <v>13</v>
      </c>
      <c r="E17" t="s">
        <v>14</v>
      </c>
    </row>
    <row r="18" spans="1:8" x14ac:dyDescent="0.25">
      <c r="A18" t="s">
        <v>2</v>
      </c>
      <c r="B18">
        <v>20.86</v>
      </c>
      <c r="C18">
        <v>32.064</v>
      </c>
      <c r="D18">
        <f>B18/C18</f>
        <v>0.65057385229540921</v>
      </c>
      <c r="E18" s="1">
        <f>D18*D38</f>
        <v>5</v>
      </c>
    </row>
    <row r="19" spans="1:8" x14ac:dyDescent="0.25">
      <c r="A19" t="s">
        <v>3</v>
      </c>
      <c r="B19">
        <v>17.829999999999998</v>
      </c>
      <c r="C19">
        <v>121.75</v>
      </c>
      <c r="D19">
        <f t="shared" ref="D19:D33" si="2">B19/C19</f>
        <v>0.14644763860369608</v>
      </c>
      <c r="E19" s="1">
        <f>D19*D38</f>
        <v>1.1255266261239001</v>
      </c>
    </row>
    <row r="20" spans="1:8" x14ac:dyDescent="0.25">
      <c r="A20" t="s">
        <v>0</v>
      </c>
      <c r="B20">
        <v>8.4600000000000009</v>
      </c>
      <c r="C20">
        <v>74.921999999999997</v>
      </c>
      <c r="D20">
        <f t="shared" si="2"/>
        <v>0.11291743413149677</v>
      </c>
      <c r="E20" s="1">
        <f>D20*D38</f>
        <v>0.86782948417840655</v>
      </c>
    </row>
    <row r="21" spans="1:8" x14ac:dyDescent="0.25">
      <c r="A21" t="s">
        <v>15</v>
      </c>
      <c r="B21">
        <v>0</v>
      </c>
      <c r="C21">
        <v>78.959999999999994</v>
      </c>
      <c r="D21">
        <f t="shared" si="2"/>
        <v>0</v>
      </c>
      <c r="E21" s="1">
        <f>D21*D38</f>
        <v>0</v>
      </c>
    </row>
    <row r="22" spans="1:8" x14ac:dyDescent="0.25">
      <c r="A22" t="s">
        <v>1</v>
      </c>
      <c r="B22">
        <v>0.13</v>
      </c>
      <c r="C22">
        <v>107.87</v>
      </c>
      <c r="D22">
        <f t="shared" si="2"/>
        <v>1.205154352461296E-3</v>
      </c>
      <c r="E22" s="1">
        <f>D22*D38</f>
        <v>9.2622409293669685E-3</v>
      </c>
      <c r="G22" t="s">
        <v>16</v>
      </c>
      <c r="H22" s="1">
        <f>SUM(E19:E33)</f>
        <v>3.943380641063698</v>
      </c>
    </row>
    <row r="23" spans="1:8" x14ac:dyDescent="0.25">
      <c r="A23" t="s">
        <v>4</v>
      </c>
      <c r="B23">
        <v>52.32</v>
      </c>
      <c r="C23">
        <v>207.19</v>
      </c>
      <c r="D23">
        <f t="shared" si="2"/>
        <v>0.25252183985713594</v>
      </c>
      <c r="E23" s="1">
        <f>D23*D38</f>
        <v>1.9407622898320245</v>
      </c>
    </row>
    <row r="24" spans="1:8" x14ac:dyDescent="0.25">
      <c r="A24" t="s">
        <v>17</v>
      </c>
      <c r="B24">
        <v>0</v>
      </c>
      <c r="C24">
        <v>208.98</v>
      </c>
      <c r="D24">
        <f t="shared" si="2"/>
        <v>0</v>
      </c>
      <c r="E24" s="1">
        <f>D24*D38</f>
        <v>0</v>
      </c>
    </row>
    <row r="25" spans="1:8" x14ac:dyDescent="0.25">
      <c r="A25" t="s">
        <v>18</v>
      </c>
      <c r="B25">
        <v>0</v>
      </c>
      <c r="C25">
        <v>63.54</v>
      </c>
      <c r="D25">
        <f>B25/C25</f>
        <v>0</v>
      </c>
      <c r="E25" s="1">
        <f>D25*D38</f>
        <v>0</v>
      </c>
    </row>
    <row r="26" spans="1:8" x14ac:dyDescent="0.25">
      <c r="A26" t="s">
        <v>19</v>
      </c>
      <c r="B26">
        <v>0</v>
      </c>
      <c r="C26">
        <v>65.39</v>
      </c>
      <c r="D26">
        <f>B26/C26</f>
        <v>0</v>
      </c>
      <c r="E26" s="1">
        <f>D26*D38</f>
        <v>0</v>
      </c>
    </row>
    <row r="27" spans="1:8" x14ac:dyDescent="0.25">
      <c r="A27" t="s">
        <v>20</v>
      </c>
      <c r="B27">
        <v>0</v>
      </c>
      <c r="C27">
        <v>200.59</v>
      </c>
      <c r="D27">
        <f t="shared" si="2"/>
        <v>0</v>
      </c>
      <c r="E27" s="1">
        <f>D27*D38</f>
        <v>0</v>
      </c>
    </row>
    <row r="28" spans="1:8" x14ac:dyDescent="0.25">
      <c r="A28" t="s">
        <v>21</v>
      </c>
      <c r="B28">
        <v>0</v>
      </c>
      <c r="C28">
        <v>196.96700000000001</v>
      </c>
      <c r="D28">
        <f t="shared" si="2"/>
        <v>0</v>
      </c>
      <c r="E28" s="1">
        <f>D28*D38</f>
        <v>0</v>
      </c>
    </row>
    <row r="29" spans="1:8" x14ac:dyDescent="0.25">
      <c r="A29" t="s">
        <v>22</v>
      </c>
      <c r="B29">
        <v>0</v>
      </c>
      <c r="C29">
        <v>55.847000000000001</v>
      </c>
      <c r="D29">
        <f t="shared" si="2"/>
        <v>0</v>
      </c>
      <c r="E29" s="1">
        <f>D29*D38</f>
        <v>0</v>
      </c>
    </row>
    <row r="30" spans="1:8" x14ac:dyDescent="0.25">
      <c r="A30" t="s">
        <v>23</v>
      </c>
      <c r="B30">
        <v>0</v>
      </c>
      <c r="C30">
        <v>54.938000000000002</v>
      </c>
      <c r="D30">
        <f>B30/C30</f>
        <v>0</v>
      </c>
      <c r="E30" s="1">
        <f>D30*D38</f>
        <v>0</v>
      </c>
    </row>
    <row r="31" spans="1:8" x14ac:dyDescent="0.25">
      <c r="A31" t="s">
        <v>24</v>
      </c>
      <c r="B31">
        <v>0</v>
      </c>
      <c r="C31">
        <v>58.933</v>
      </c>
      <c r="D31">
        <f t="shared" si="2"/>
        <v>0</v>
      </c>
      <c r="E31" s="1">
        <f>D31*D38</f>
        <v>0</v>
      </c>
    </row>
    <row r="32" spans="1:8" x14ac:dyDescent="0.25">
      <c r="A32" t="s">
        <v>25</v>
      </c>
      <c r="B32">
        <v>0</v>
      </c>
      <c r="C32">
        <v>58.71</v>
      </c>
      <c r="D32">
        <f t="shared" si="2"/>
        <v>0</v>
      </c>
      <c r="E32" s="1">
        <f>D32*D38</f>
        <v>0</v>
      </c>
    </row>
    <row r="33" spans="1:6" x14ac:dyDescent="0.25">
      <c r="A33" t="s">
        <v>26</v>
      </c>
      <c r="B33">
        <v>0</v>
      </c>
      <c r="C33">
        <v>22.989799999999999</v>
      </c>
      <c r="D33">
        <f t="shared" si="2"/>
        <v>0</v>
      </c>
      <c r="E33" s="1">
        <f>D33*D38</f>
        <v>0</v>
      </c>
    </row>
    <row r="34" spans="1:6" x14ac:dyDescent="0.25">
      <c r="A34" t="s">
        <v>27</v>
      </c>
      <c r="B34">
        <f>SUM(B18:B33)</f>
        <v>99.6</v>
      </c>
    </row>
    <row r="36" spans="1:6" x14ac:dyDescent="0.25">
      <c r="C36" t="s">
        <v>28</v>
      </c>
      <c r="F36" s="2">
        <v>5</v>
      </c>
    </row>
    <row r="38" spans="1:6" x14ac:dyDescent="0.25">
      <c r="C38" s="3" t="s">
        <v>29</v>
      </c>
      <c r="D38">
        <f>F36/D18</f>
        <v>7.6855225311601147</v>
      </c>
    </row>
    <row r="40" spans="1:6" s="5" customFormat="1" ht="20.25" x14ac:dyDescent="0.35">
      <c r="A40" s="4" t="s">
        <v>30</v>
      </c>
      <c r="B40" s="4" t="s">
        <v>91</v>
      </c>
      <c r="C40" s="4"/>
      <c r="D40" s="4"/>
    </row>
    <row r="45" spans="1:6" x14ac:dyDescent="0.25">
      <c r="A45" t="s">
        <v>31</v>
      </c>
    </row>
    <row r="46" spans="1:6" x14ac:dyDescent="0.25">
      <c r="A46" t="s">
        <v>32</v>
      </c>
    </row>
    <row r="47" spans="1:6" x14ac:dyDescent="0.25">
      <c r="A47" t="s">
        <v>33</v>
      </c>
    </row>
    <row r="48" spans="1:6" x14ac:dyDescent="0.25">
      <c r="A48" t="s">
        <v>34</v>
      </c>
    </row>
    <row r="49" spans="1:15" x14ac:dyDescent="0.25">
      <c r="A49" t="s">
        <v>35</v>
      </c>
    </row>
    <row r="50" spans="1:15" x14ac:dyDescent="0.25">
      <c r="A50" t="s">
        <v>36</v>
      </c>
    </row>
    <row r="51" spans="1:15" x14ac:dyDescent="0.25">
      <c r="A51" t="s">
        <v>37</v>
      </c>
    </row>
    <row r="52" spans="1:15" x14ac:dyDescent="0.25">
      <c r="A52" t="s">
        <v>38</v>
      </c>
    </row>
    <row r="53" spans="1:15" x14ac:dyDescent="0.25">
      <c r="A53" t="s">
        <v>39</v>
      </c>
    </row>
    <row r="54" spans="1:15" x14ac:dyDescent="0.25">
      <c r="A54" t="s">
        <v>40</v>
      </c>
    </row>
    <row r="55" spans="1:15" x14ac:dyDescent="0.25">
      <c r="A55" t="s">
        <v>41</v>
      </c>
    </row>
    <row r="56" spans="1:15" x14ac:dyDescent="0.25">
      <c r="A56" t="s">
        <v>42</v>
      </c>
    </row>
    <row r="57" spans="1:15" x14ac:dyDescent="0.25">
      <c r="A57" t="s">
        <v>43</v>
      </c>
      <c r="B57" t="s">
        <v>44</v>
      </c>
    </row>
    <row r="58" spans="1:15" x14ac:dyDescent="0.25">
      <c r="A58" t="s">
        <v>45</v>
      </c>
      <c r="B58" t="s">
        <v>46</v>
      </c>
      <c r="C58" t="s">
        <v>47</v>
      </c>
      <c r="D58" t="s">
        <v>48</v>
      </c>
      <c r="E58" t="s">
        <v>49</v>
      </c>
      <c r="F58" t="s">
        <v>50</v>
      </c>
      <c r="G58" t="s">
        <v>51</v>
      </c>
      <c r="H58" t="s">
        <v>52</v>
      </c>
      <c r="I58" t="s">
        <v>53</v>
      </c>
      <c r="J58" t="s">
        <v>54</v>
      </c>
      <c r="K58" t="s">
        <v>55</v>
      </c>
      <c r="L58" t="s">
        <v>56</v>
      </c>
      <c r="M58" t="s">
        <v>57</v>
      </c>
      <c r="N58" t="s">
        <v>44</v>
      </c>
    </row>
    <row r="59" spans="1:15" x14ac:dyDescent="0.25">
      <c r="A59" t="s">
        <v>58</v>
      </c>
      <c r="B59" t="s">
        <v>59</v>
      </c>
      <c r="D59" t="s">
        <v>60</v>
      </c>
      <c r="E59">
        <v>37628</v>
      </c>
      <c r="G59">
        <v>-500</v>
      </c>
      <c r="H59">
        <v>350</v>
      </c>
      <c r="I59" t="s">
        <v>61</v>
      </c>
      <c r="J59">
        <v>1281</v>
      </c>
      <c r="K59">
        <v>2866</v>
      </c>
      <c r="L59">
        <v>3</v>
      </c>
      <c r="M59">
        <v>823</v>
      </c>
      <c r="N59">
        <v>4000</v>
      </c>
      <c r="O59" t="s">
        <v>62</v>
      </c>
    </row>
    <row r="60" spans="1:15" x14ac:dyDescent="0.25">
      <c r="A60" t="s">
        <v>63</v>
      </c>
      <c r="B60" t="s">
        <v>64</v>
      </c>
      <c r="D60" t="s">
        <v>65</v>
      </c>
      <c r="E60">
        <v>47478</v>
      </c>
      <c r="G60" t="s">
        <v>61</v>
      </c>
      <c r="H60">
        <v>500</v>
      </c>
      <c r="I60">
        <v>1</v>
      </c>
      <c r="J60">
        <v>1836</v>
      </c>
      <c r="K60">
        <v>939</v>
      </c>
      <c r="L60">
        <v>3</v>
      </c>
      <c r="M60">
        <v>523</v>
      </c>
      <c r="N60">
        <v>4000</v>
      </c>
      <c r="O60" t="s">
        <v>62</v>
      </c>
    </row>
    <row r="61" spans="1:15" x14ac:dyDescent="0.25">
      <c r="A61" t="s">
        <v>66</v>
      </c>
      <c r="B61" t="s">
        <v>67</v>
      </c>
      <c r="D61" t="s">
        <v>65</v>
      </c>
      <c r="E61">
        <v>61404</v>
      </c>
      <c r="G61">
        <v>-250</v>
      </c>
      <c r="H61">
        <v>500</v>
      </c>
      <c r="I61" t="s">
        <v>61</v>
      </c>
      <c r="J61">
        <v>1849</v>
      </c>
      <c r="K61">
        <v>1011</v>
      </c>
      <c r="L61">
        <v>3</v>
      </c>
      <c r="M61">
        <v>523</v>
      </c>
      <c r="N61">
        <v>4000</v>
      </c>
      <c r="O61" t="s">
        <v>62</v>
      </c>
    </row>
    <row r="62" spans="1:15" x14ac:dyDescent="0.25">
      <c r="A62" t="s">
        <v>66</v>
      </c>
      <c r="B62" t="s">
        <v>68</v>
      </c>
      <c r="D62" t="s">
        <v>65</v>
      </c>
      <c r="E62">
        <v>39299</v>
      </c>
      <c r="G62">
        <v>-300</v>
      </c>
      <c r="H62">
        <v>300</v>
      </c>
      <c r="I62" t="s">
        <v>61</v>
      </c>
      <c r="J62">
        <v>1849</v>
      </c>
      <c r="K62">
        <v>1011</v>
      </c>
      <c r="L62">
        <v>3</v>
      </c>
      <c r="M62">
        <v>523</v>
      </c>
      <c r="N62">
        <v>4000</v>
      </c>
      <c r="O62" t="s">
        <v>62</v>
      </c>
    </row>
    <row r="63" spans="1:15" x14ac:dyDescent="0.25">
      <c r="A63" t="s">
        <v>63</v>
      </c>
      <c r="B63" t="s">
        <v>69</v>
      </c>
      <c r="D63" t="s">
        <v>65</v>
      </c>
      <c r="E63">
        <v>60422</v>
      </c>
      <c r="G63">
        <v>-500</v>
      </c>
      <c r="H63">
        <v>250</v>
      </c>
      <c r="I63" t="s">
        <v>61</v>
      </c>
      <c r="J63">
        <v>1836</v>
      </c>
      <c r="K63">
        <v>939</v>
      </c>
      <c r="L63">
        <v>3</v>
      </c>
      <c r="M63">
        <v>523</v>
      </c>
      <c r="N63">
        <v>4000</v>
      </c>
      <c r="O63" t="s">
        <v>62</v>
      </c>
    </row>
    <row r="64" spans="1:15" x14ac:dyDescent="0.25">
      <c r="A64" t="s">
        <v>70</v>
      </c>
      <c r="B64" t="s">
        <v>59</v>
      </c>
      <c r="D64" t="s">
        <v>60</v>
      </c>
      <c r="E64">
        <v>37654</v>
      </c>
      <c r="G64">
        <v>-500</v>
      </c>
      <c r="H64">
        <v>250</v>
      </c>
      <c r="I64" t="s">
        <v>61</v>
      </c>
      <c r="J64">
        <v>1281</v>
      </c>
      <c r="K64">
        <v>2866</v>
      </c>
      <c r="L64">
        <v>3</v>
      </c>
      <c r="M64">
        <v>823</v>
      </c>
      <c r="N64">
        <v>4000</v>
      </c>
      <c r="O64" t="s">
        <v>62</v>
      </c>
    </row>
    <row r="65" spans="1:1" x14ac:dyDescent="0.25">
      <c r="A65" t="s">
        <v>71</v>
      </c>
    </row>
    <row r="66" spans="1:1" x14ac:dyDescent="0.25">
      <c r="A66" t="s">
        <v>72</v>
      </c>
    </row>
    <row r="67" spans="1:1" x14ac:dyDescent="0.25">
      <c r="A67" t="s">
        <v>73</v>
      </c>
    </row>
    <row r="68" spans="1:1" x14ac:dyDescent="0.25">
      <c r="A68" t="s">
        <v>74</v>
      </c>
    </row>
    <row r="69" spans="1:1" x14ac:dyDescent="0.25">
      <c r="A69" t="s">
        <v>75</v>
      </c>
    </row>
    <row r="70" spans="1:1" x14ac:dyDescent="0.25">
      <c r="A70" t="s">
        <v>76</v>
      </c>
    </row>
    <row r="71" spans="1:1" x14ac:dyDescent="0.25">
      <c r="A71" t="s">
        <v>77</v>
      </c>
    </row>
    <row r="72" spans="1:1" x14ac:dyDescent="0.25">
      <c r="A72" t="s">
        <v>78</v>
      </c>
    </row>
    <row r="73" spans="1:1" x14ac:dyDescent="0.25">
      <c r="A73" t="s">
        <v>79</v>
      </c>
    </row>
    <row r="74" spans="1:1" x14ac:dyDescent="0.25">
      <c r="A74" t="s">
        <v>80</v>
      </c>
    </row>
    <row r="75" spans="1:1" x14ac:dyDescent="0.25">
      <c r="A75" t="s">
        <v>81</v>
      </c>
    </row>
    <row r="76" spans="1:1" x14ac:dyDescent="0.25">
      <c r="A76" t="s">
        <v>82</v>
      </c>
    </row>
    <row r="77" spans="1:1" x14ac:dyDescent="0.25">
      <c r="A77" t="s">
        <v>83</v>
      </c>
    </row>
    <row r="78" spans="1:1" x14ac:dyDescent="0.25">
      <c r="A78" t="s">
        <v>84</v>
      </c>
    </row>
    <row r="79" spans="1:1" x14ac:dyDescent="0.25">
      <c r="A79" t="s">
        <v>85</v>
      </c>
    </row>
    <row r="80" spans="1:1" x14ac:dyDescent="0.25">
      <c r="A80" t="s">
        <v>86</v>
      </c>
    </row>
    <row r="81" spans="1:1" x14ac:dyDescent="0.25">
      <c r="A81" t="s">
        <v>87</v>
      </c>
    </row>
    <row r="82" spans="1:1" x14ac:dyDescent="0.25">
      <c r="A82" t="s">
        <v>88</v>
      </c>
    </row>
    <row r="83" spans="1:1" x14ac:dyDescent="0.25">
      <c r="A83" t="s">
        <v>89</v>
      </c>
    </row>
    <row r="84" spans="1:1" x14ac:dyDescent="0.25">
      <c r="A84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rruff</cp:lastModifiedBy>
  <dcterms:created xsi:type="dcterms:W3CDTF">2013-08-12T20:26:38Z</dcterms:created>
  <dcterms:modified xsi:type="dcterms:W3CDTF">2013-08-13T17:55:30Z</dcterms:modified>
</cp:coreProperties>
</file>