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activeTab="1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Q34" i="3" l="1"/>
  <c r="P24" i="3"/>
  <c r="P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R16" i="3"/>
  <c r="Q6" i="3"/>
  <c r="Q4" i="3"/>
  <c r="N4" i="3"/>
  <c r="M4" i="3"/>
  <c r="L4" i="3"/>
  <c r="K4" i="3"/>
  <c r="J4" i="3"/>
  <c r="I4" i="3"/>
  <c r="H4" i="3"/>
  <c r="G4" i="3"/>
  <c r="F4" i="3"/>
  <c r="E4" i="3"/>
  <c r="D4" i="3"/>
  <c r="C4" i="3"/>
  <c r="B4" i="3"/>
  <c r="A4" i="3"/>
  <c r="N22" i="3" l="1"/>
  <c r="O4" i="3"/>
  <c r="R40" i="2"/>
  <c r="Q40" i="2"/>
  <c r="R39" i="2"/>
  <c r="R38" i="2"/>
  <c r="R37" i="2"/>
  <c r="R36" i="2"/>
  <c r="R35" i="2"/>
  <c r="R34" i="2"/>
  <c r="R33" i="2"/>
  <c r="R32" i="2"/>
  <c r="R31" i="2"/>
  <c r="R30" i="2"/>
  <c r="O16" i="2"/>
  <c r="N16" i="2"/>
  <c r="O15" i="2"/>
  <c r="O14" i="2"/>
  <c r="O13" i="2"/>
  <c r="O12" i="2"/>
  <c r="O11" i="2"/>
  <c r="O10" i="2"/>
  <c r="O9" i="2"/>
  <c r="O8" i="2"/>
  <c r="O7" i="2"/>
  <c r="O6" i="2"/>
  <c r="L39" i="1"/>
  <c r="L42" i="1"/>
  <c r="B42" i="1"/>
  <c r="B41" i="1"/>
  <c r="B39" i="1"/>
  <c r="K42" i="1"/>
  <c r="J42" i="1"/>
  <c r="I42" i="1"/>
  <c r="H42" i="1"/>
  <c r="G42" i="1"/>
  <c r="F42" i="1"/>
  <c r="E42" i="1"/>
  <c r="D42" i="1"/>
  <c r="C42" i="1"/>
  <c r="K41" i="1"/>
  <c r="J41" i="1"/>
  <c r="I41" i="1"/>
  <c r="H41" i="1"/>
  <c r="G41" i="1"/>
  <c r="F41" i="1"/>
  <c r="E41" i="1"/>
  <c r="D41" i="1"/>
  <c r="C41" i="1"/>
  <c r="K39" i="1"/>
  <c r="J39" i="1"/>
  <c r="I39" i="1"/>
  <c r="H39" i="1"/>
  <c r="H40" i="1" s="1"/>
  <c r="G39" i="1"/>
  <c r="F39" i="1"/>
  <c r="E39" i="1"/>
  <c r="D39" i="1"/>
  <c r="D40" i="1" s="1"/>
  <c r="C39" i="1"/>
  <c r="C18" i="1"/>
  <c r="D18" i="1"/>
  <c r="E18" i="1"/>
  <c r="F18" i="1"/>
  <c r="G18" i="1"/>
  <c r="H18" i="1"/>
  <c r="I18" i="1"/>
  <c r="J18" i="1"/>
  <c r="K18" i="1"/>
  <c r="C19" i="1"/>
  <c r="D19" i="1"/>
  <c r="E19" i="1"/>
  <c r="F19" i="1"/>
  <c r="G19" i="1"/>
  <c r="H19" i="1"/>
  <c r="I19" i="1"/>
  <c r="J19" i="1"/>
  <c r="K19" i="1"/>
  <c r="B19" i="1"/>
  <c r="B18" i="1"/>
  <c r="C16" i="1"/>
  <c r="D16" i="1"/>
  <c r="E16" i="1"/>
  <c r="F16" i="1"/>
  <c r="G16" i="1"/>
  <c r="H16" i="1"/>
  <c r="I16" i="1"/>
  <c r="J16" i="1"/>
  <c r="K16" i="1"/>
  <c r="B16" i="1"/>
  <c r="L15" i="1"/>
  <c r="L19" i="1"/>
  <c r="L18" i="1"/>
  <c r="E40" i="1" l="1"/>
  <c r="I40" i="1"/>
  <c r="F40" i="1"/>
  <c r="J40" i="1"/>
  <c r="K40" i="1"/>
  <c r="G40" i="1"/>
  <c r="C40" i="1"/>
  <c r="L38" i="1"/>
  <c r="L40" i="1" s="1"/>
  <c r="L41" i="1"/>
  <c r="B40" i="1"/>
  <c r="L16" i="1"/>
  <c r="L17" i="1" s="1"/>
  <c r="B17" i="1"/>
  <c r="J17" i="1"/>
  <c r="I17" i="1"/>
  <c r="H17" i="1"/>
  <c r="D17" i="1"/>
  <c r="F17" i="1"/>
  <c r="E17" i="1"/>
  <c r="K17" i="1"/>
  <c r="G17" i="1"/>
  <c r="C17" i="1"/>
</calcChain>
</file>

<file path=xl/sharedStrings.xml><?xml version="1.0" encoding="utf-8"?>
<sst xmlns="http://schemas.openxmlformats.org/spreadsheetml/2006/main" count="226" uniqueCount="111">
  <si>
    <t>Oxide</t>
  </si>
  <si>
    <t>F</t>
  </si>
  <si>
    <t>Total</t>
  </si>
  <si>
    <t>Na2O</t>
  </si>
  <si>
    <t>Ta2O5</t>
  </si>
  <si>
    <t>CaO</t>
  </si>
  <si>
    <t>Nb2O5</t>
  </si>
  <si>
    <t>TiO2</t>
  </si>
  <si>
    <t>UO2</t>
  </si>
  <si>
    <t>SrO</t>
  </si>
  <si>
    <t>Avergage</t>
  </si>
  <si>
    <t>STD</t>
  </si>
  <si>
    <t>E%</t>
  </si>
  <si>
    <t>min</t>
  </si>
  <si>
    <t>max</t>
  </si>
  <si>
    <t>Operation conditions:</t>
  </si>
  <si>
    <t>25kV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</si>
  <si>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</si>
  <si>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6nA</t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</si>
  <si>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</si>
  <si>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</si>
  <si>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</si>
  <si>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</si>
  <si>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</si>
  <si>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</si>
  <si>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</si>
  <si>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</si>
  <si>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</si>
  <si>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ideal</t>
  </si>
  <si>
    <t>measured</t>
  </si>
  <si>
    <t>Xtal</t>
  </si>
  <si>
    <t xml:space="preserve">  TAP(Na Ka)</t>
  </si>
  <si>
    <t xml:space="preserve">  PET(Ca Ka)</t>
  </si>
  <si>
    <t xml:space="preserve">  PET(Sr La)</t>
  </si>
  <si>
    <t xml:space="preserve">  PET(Nb La)</t>
  </si>
  <si>
    <t xml:space="preserve">  PET(U  Ma)</t>
  </si>
  <si>
    <t xml:space="preserve">  TAP(F  Ka)</t>
  </si>
  <si>
    <t xml:space="preserve">  LIF(Ta La)</t>
  </si>
  <si>
    <t xml:space="preserve">  LIF(Ti Ka)</t>
  </si>
  <si>
    <t xml:space="preserve">Standard Name :   </t>
  </si>
  <si>
    <t xml:space="preserve"> F  On MgF2 </t>
  </si>
  <si>
    <t xml:space="preserve"> Na On albite-Cr </t>
  </si>
  <si>
    <t xml:space="preserve"> Ta On LiTaO3 </t>
  </si>
  <si>
    <t xml:space="preserve"> Ca On wollast </t>
  </si>
  <si>
    <t xml:space="preserve"> Nb On LiNbO3 </t>
  </si>
  <si>
    <t xml:space="preserve"> Ti On rutile1 </t>
  </si>
  <si>
    <t xml:space="preserve"> Sr On SrTiO3 </t>
  </si>
  <si>
    <t xml:space="preserve"> U  On UO2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</si>
  <si>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</si>
  <si>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</si>
  <si>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</si>
  <si>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LiTaO3 = Li : 2.94%, Ta : 76.71%, O  : 20.35% </t>
  </si>
  <si>
    <t xml:space="preserve"> wollast = Si : 24.18%, Ca : 34.5%, O  : 41.32% </t>
  </si>
  <si>
    <t xml:space="preserve"> LiNbO3 = Li : 4.69%, Nb : 62.84%, O  : 32.46% </t>
  </si>
  <si>
    <t xml:space="preserve"> rutile1 = Ti : 59.93%, O  : 40.06% </t>
  </si>
  <si>
    <t xml:space="preserve"> SrTiO3 = Sr : 47.74%, Ti : 26.1%, O  : 26.16% </t>
  </si>
  <si>
    <t xml:space="preserve"> UO2 = U  : 88.15%, O  : 11.85% </t>
  </si>
  <si>
    <t>R070365bright</t>
  </si>
  <si>
    <t>PbO</t>
  </si>
  <si>
    <t>SnO2</t>
  </si>
  <si>
    <t>#9</t>
  </si>
  <si>
    <t>#10</t>
  </si>
  <si>
    <t>#11</t>
  </si>
  <si>
    <t>R070365dark</t>
  </si>
  <si>
    <t>#12</t>
  </si>
  <si>
    <t>#13</t>
  </si>
  <si>
    <t>#14</t>
  </si>
  <si>
    <t xml:space="preserve">Beam Size :  5 µm </t>
  </si>
  <si>
    <t>wt%</t>
  </si>
  <si>
    <t xml:space="preserve">  PET(Sn La)</t>
  </si>
  <si>
    <t xml:space="preserve">  PET(Pb Mb)</t>
  </si>
  <si>
    <t xml:space="preserve"> Sn On SnO2 </t>
  </si>
  <si>
    <t xml:space="preserve"> Pb On wulfenite </t>
  </si>
  <si>
    <t xml:space="preserve"> SnO2 = Sn : 78.77%, O  : 21.23% </t>
  </si>
  <si>
    <t xml:space="preserve"> wulfenite = Pb : 56.43%, Mo : 26.13%, O  : 17.43% </t>
  </si>
  <si>
    <t>R070365</t>
  </si>
  <si>
    <t>bright area</t>
  </si>
  <si>
    <t>dark area</t>
  </si>
  <si>
    <t>F-</t>
  </si>
  <si>
    <t>Na1+</t>
  </si>
  <si>
    <t>Ca2+</t>
  </si>
  <si>
    <t>Ti4+</t>
  </si>
  <si>
    <t>Fe3+</t>
  </si>
  <si>
    <t>Nb5+</t>
  </si>
  <si>
    <t>Ta5+</t>
  </si>
  <si>
    <t>La3+</t>
  </si>
  <si>
    <t>Pr3+</t>
  </si>
  <si>
    <t>apfu</t>
  </si>
  <si>
    <t>BTOtal</t>
  </si>
  <si>
    <t xml:space="preserve">Atotal </t>
  </si>
  <si>
    <t>X O</t>
  </si>
  <si>
    <t>XOH</t>
  </si>
  <si>
    <t>Xtotal</t>
  </si>
  <si>
    <t>YO</t>
  </si>
  <si>
    <t>YOH</t>
  </si>
  <si>
    <t>YF</t>
  </si>
  <si>
    <t>Fluor</t>
  </si>
  <si>
    <t>Ytotal</t>
  </si>
  <si>
    <t>Pb2+</t>
  </si>
  <si>
    <t>Sn4+</t>
  </si>
  <si>
    <t>U4+</t>
  </si>
  <si>
    <t>Sr2+</t>
  </si>
  <si>
    <t>microlite</t>
  </si>
  <si>
    <t>natro</t>
  </si>
  <si>
    <t>Bright area</t>
  </si>
  <si>
    <t>fluornatromicrolite</t>
  </si>
  <si>
    <t>fluorcalciomicrolite</t>
  </si>
  <si>
    <r>
      <t>NaCa Ta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O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F</t>
    </r>
  </si>
  <si>
    <r>
      <t>(Na</t>
    </r>
    <r>
      <rPr>
        <vertAlign val="subscript"/>
        <sz val="12"/>
        <rFont val="Arial"/>
        <family val="2"/>
      </rPr>
      <t>0.84</t>
    </r>
    <r>
      <rPr>
        <sz val="12"/>
        <rFont val="Arial"/>
        <family val="2"/>
      </rPr>
      <t>Ca</t>
    </r>
    <r>
      <rPr>
        <vertAlign val="subscript"/>
        <sz val="12"/>
        <rFont val="Arial"/>
        <family val="2"/>
      </rPr>
      <t>0.80</t>
    </r>
    <r>
      <rPr>
        <sz val="12"/>
        <rFont val="Arial"/>
        <family val="2"/>
      </rPr>
      <t>U</t>
    </r>
    <r>
      <rPr>
        <vertAlign val="subscript"/>
        <sz val="12"/>
        <rFont val="Arial"/>
        <family val="2"/>
      </rPr>
      <t>0.22</t>
    </r>
    <r>
      <rPr>
        <sz val="12"/>
        <rFont val="Arial"/>
        <family val="2"/>
      </rPr>
      <t>Sr</t>
    </r>
    <r>
      <rPr>
        <vertAlign val="subscript"/>
        <sz val="12"/>
        <rFont val="Arial"/>
        <family val="2"/>
      </rPr>
      <t>0.07</t>
    </r>
    <r>
      <rPr>
        <sz val="12"/>
        <rFont val="Arial"/>
        <family val="2"/>
      </rPr>
      <t>Pb</t>
    </r>
    <r>
      <rPr>
        <vertAlign val="subscript"/>
        <sz val="12"/>
        <rFont val="Arial"/>
        <family val="2"/>
      </rPr>
      <t>0.02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1.95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1.62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0.19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0.18</t>
    </r>
    <r>
      <rPr>
        <sz val="12"/>
        <rFont val="Arial"/>
        <family val="2"/>
      </rPr>
      <t>Sn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(F</t>
    </r>
    <r>
      <rPr>
        <vertAlign val="subscript"/>
        <sz val="12"/>
        <rFont val="Arial"/>
        <family val="2"/>
      </rPr>
      <t>0.46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0.42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>0.88</t>
    </r>
  </si>
  <si>
    <r>
      <t>(Ca</t>
    </r>
    <r>
      <rPr>
        <vertAlign val="subscript"/>
        <sz val="12"/>
        <rFont val="Arial"/>
        <family val="2"/>
      </rPr>
      <t>0.84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0.23</t>
    </r>
    <r>
      <rPr>
        <sz val="12"/>
        <rFont val="Arial"/>
        <family val="2"/>
      </rPr>
      <t>U</t>
    </r>
    <r>
      <rPr>
        <vertAlign val="subscript"/>
        <sz val="12"/>
        <rFont val="Arial"/>
        <family val="2"/>
      </rPr>
      <t>0.23</t>
    </r>
    <r>
      <rPr>
        <sz val="12"/>
        <rFont val="Arial"/>
        <family val="2"/>
      </rPr>
      <t>Sr</t>
    </r>
    <r>
      <rPr>
        <vertAlign val="subscript"/>
        <sz val="12"/>
        <rFont val="Arial"/>
        <family val="2"/>
      </rPr>
      <t>0.08</t>
    </r>
    <r>
      <rPr>
        <sz val="12"/>
        <rFont val="Arial"/>
        <family val="2"/>
      </rPr>
      <t>Pb</t>
    </r>
    <r>
      <rPr>
        <vertAlign val="subscript"/>
        <sz val="12"/>
        <rFont val="Arial"/>
        <family val="2"/>
      </rPr>
      <t>0.02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1.40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1.60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0.21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0.19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 xml:space="preserve">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(F</t>
    </r>
    <r>
      <rPr>
        <vertAlign val="subscript"/>
        <sz val="12"/>
        <rFont val="Arial"/>
        <family val="2"/>
      </rPr>
      <t>0.32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0.25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>0.57</t>
    </r>
  </si>
  <si>
    <r>
      <t>Ca</t>
    </r>
    <r>
      <rPr>
        <vertAlign val="subscript"/>
        <sz val="12"/>
        <color theme="1"/>
        <rFont val="Calibri"/>
        <family val="2"/>
        <scheme val="minor"/>
      </rPr>
      <t>1.5</t>
    </r>
    <r>
      <rPr>
        <sz val="12"/>
        <color theme="1"/>
        <rFont val="Calibri"/>
        <family val="2"/>
        <scheme val="minor"/>
      </rPr>
      <t xml:space="preserve"> Ta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O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</si>
</sst>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2" fontId="8" fillId="0" borderId="0" xfId="0" applyNumberFormat="1" applyFont="1"/>
    <xf numFmtId="0" fontId="8" fillId="0" borderId="0" xfId="0" applyFont="1" applyAlignment="1">
      <alignment horizontal="right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17" workbookViewId="0">
      <selection activeCell="A22" sqref="A22:L39"/>
    </sheetView>
  </sheetViews>
  <sheetFormatPr defaultRowHeight="15" x14ac:dyDescent="0.25"/>
  <sheetData>
    <row r="1" spans="1:12" x14ac:dyDescent="0.25">
      <c r="B1" s="10" t="s">
        <v>0</v>
      </c>
      <c r="C1" s="10" t="s">
        <v>57</v>
      </c>
      <c r="D1" s="10"/>
    </row>
    <row r="2" spans="1:12" x14ac:dyDescent="0.25">
      <c r="A2" t="s">
        <v>19</v>
      </c>
      <c r="B2" t="s">
        <v>1</v>
      </c>
      <c r="C2" t="s">
        <v>3</v>
      </c>
      <c r="D2" t="s">
        <v>4</v>
      </c>
      <c r="E2" t="s">
        <v>58</v>
      </c>
      <c r="F2" t="s">
        <v>5</v>
      </c>
      <c r="G2" t="s">
        <v>59</v>
      </c>
      <c r="H2" t="s">
        <v>6</v>
      </c>
      <c r="I2" t="s">
        <v>7</v>
      </c>
      <c r="J2" t="s">
        <v>8</v>
      </c>
      <c r="K2" t="s">
        <v>9</v>
      </c>
      <c r="L2" t="s">
        <v>2</v>
      </c>
    </row>
    <row r="3" spans="1:12" x14ac:dyDescent="0.25">
      <c r="A3" t="s">
        <v>20</v>
      </c>
      <c r="B3" s="2">
        <v>1.63</v>
      </c>
      <c r="C3" s="2">
        <v>4.74</v>
      </c>
      <c r="D3" s="2">
        <v>64.739999999999995</v>
      </c>
      <c r="E3" s="2">
        <v>0.68</v>
      </c>
      <c r="F3" s="2">
        <v>8.01</v>
      </c>
      <c r="G3" s="2">
        <v>0.17</v>
      </c>
      <c r="H3" s="2">
        <v>4.24</v>
      </c>
      <c r="I3" s="2">
        <v>2.65</v>
      </c>
      <c r="J3" s="2">
        <v>10.81</v>
      </c>
      <c r="K3" s="2">
        <v>1.21</v>
      </c>
      <c r="L3" s="2">
        <v>98.88</v>
      </c>
    </row>
    <row r="4" spans="1:12" x14ac:dyDescent="0.25">
      <c r="A4" t="s">
        <v>21</v>
      </c>
      <c r="B4" s="2">
        <v>1.99</v>
      </c>
      <c r="C4" s="2">
        <v>4.59</v>
      </c>
      <c r="D4" s="2">
        <v>64.650000000000006</v>
      </c>
      <c r="E4" s="2">
        <v>0.74</v>
      </c>
      <c r="F4" s="2">
        <v>8.07</v>
      </c>
      <c r="G4" s="2">
        <v>0.23</v>
      </c>
      <c r="H4" s="2">
        <v>4.6500000000000004</v>
      </c>
      <c r="I4" s="2">
        <v>2.69</v>
      </c>
      <c r="J4" s="2">
        <v>10.79</v>
      </c>
      <c r="K4" s="2">
        <v>1.1399999999999999</v>
      </c>
      <c r="L4" s="2">
        <v>99.54</v>
      </c>
    </row>
    <row r="5" spans="1:12" x14ac:dyDescent="0.25">
      <c r="A5" t="s">
        <v>22</v>
      </c>
      <c r="B5" s="2">
        <v>1.22</v>
      </c>
      <c r="C5" s="2">
        <v>4.5199999999999996</v>
      </c>
      <c r="D5" s="2">
        <v>64.290000000000006</v>
      </c>
      <c r="E5" s="2">
        <v>0.66</v>
      </c>
      <c r="F5" s="2">
        <v>8.0399999999999991</v>
      </c>
      <c r="G5" s="2">
        <v>0.23</v>
      </c>
      <c r="H5" s="2">
        <v>4.6100000000000003</v>
      </c>
      <c r="I5" s="2">
        <v>2.5</v>
      </c>
      <c r="J5" s="2">
        <v>10.69</v>
      </c>
      <c r="K5" s="2">
        <v>1.08</v>
      </c>
      <c r="L5" s="2">
        <v>97.84</v>
      </c>
    </row>
    <row r="6" spans="1:12" x14ac:dyDescent="0.25">
      <c r="A6" t="s">
        <v>23</v>
      </c>
      <c r="B6" s="2">
        <v>1.47</v>
      </c>
      <c r="C6" s="2">
        <v>4.67</v>
      </c>
      <c r="D6" s="2">
        <v>65.02</v>
      </c>
      <c r="E6" s="2">
        <v>0.39</v>
      </c>
      <c r="F6" s="2">
        <v>7.98</v>
      </c>
      <c r="G6" s="2">
        <v>0.17</v>
      </c>
      <c r="H6" s="2">
        <v>4.72</v>
      </c>
      <c r="I6" s="2">
        <v>2.6</v>
      </c>
      <c r="J6" s="2">
        <v>10.63</v>
      </c>
      <c r="K6" s="2">
        <v>1.22</v>
      </c>
      <c r="L6" s="2">
        <v>98.87</v>
      </c>
    </row>
    <row r="7" spans="1:12" x14ac:dyDescent="0.25">
      <c r="A7" t="s">
        <v>24</v>
      </c>
      <c r="B7" s="2">
        <v>1.37</v>
      </c>
      <c r="C7" s="2">
        <v>4.74</v>
      </c>
      <c r="D7" s="2">
        <v>63.27</v>
      </c>
      <c r="E7" s="2">
        <v>0.76</v>
      </c>
      <c r="F7" s="2">
        <v>7.93</v>
      </c>
      <c r="G7" s="2">
        <v>0.19</v>
      </c>
      <c r="H7" s="2">
        <v>4.45</v>
      </c>
      <c r="I7" s="2">
        <v>2.94</v>
      </c>
      <c r="J7" s="2">
        <v>11.43</v>
      </c>
      <c r="K7" s="2">
        <v>0.95</v>
      </c>
      <c r="L7" s="2">
        <v>98.03</v>
      </c>
    </row>
    <row r="8" spans="1:12" x14ac:dyDescent="0.25">
      <c r="A8" t="s">
        <v>25</v>
      </c>
      <c r="B8" s="2">
        <v>1.29</v>
      </c>
      <c r="C8" s="2">
        <v>4.7699999999999996</v>
      </c>
      <c r="D8" s="2">
        <v>64.08</v>
      </c>
      <c r="E8" s="2">
        <v>0.6</v>
      </c>
      <c r="F8" s="2">
        <v>8.01</v>
      </c>
      <c r="G8" s="2">
        <v>0.21</v>
      </c>
      <c r="H8" s="2">
        <v>4.66</v>
      </c>
      <c r="I8" s="2">
        <v>2.54</v>
      </c>
      <c r="J8" s="2">
        <v>10.5</v>
      </c>
      <c r="K8" s="2">
        <v>1.39</v>
      </c>
      <c r="L8" s="2">
        <v>98.05</v>
      </c>
    </row>
    <row r="9" spans="1:12" x14ac:dyDescent="0.25">
      <c r="A9" t="s">
        <v>26</v>
      </c>
      <c r="B9" s="2">
        <v>1.51</v>
      </c>
      <c r="C9" s="2">
        <v>4.8</v>
      </c>
      <c r="D9" s="2">
        <v>64.34</v>
      </c>
      <c r="E9" s="2">
        <v>0.53</v>
      </c>
      <c r="F9" s="2">
        <v>8.0299999999999994</v>
      </c>
      <c r="G9" s="2">
        <v>0.18</v>
      </c>
      <c r="H9" s="2">
        <v>4.3600000000000003</v>
      </c>
      <c r="I9" s="2">
        <v>2.7</v>
      </c>
      <c r="J9" s="2">
        <v>10.62</v>
      </c>
      <c r="K9" s="2">
        <v>1.2</v>
      </c>
      <c r="L9" s="2">
        <v>98.27</v>
      </c>
    </row>
    <row r="10" spans="1:12" x14ac:dyDescent="0.25">
      <c r="A10" t="s">
        <v>27</v>
      </c>
      <c r="B10" s="2">
        <v>1.7</v>
      </c>
      <c r="C10" s="2">
        <v>4.83</v>
      </c>
      <c r="D10" s="2">
        <v>64.849999999999994</v>
      </c>
      <c r="E10" s="2">
        <v>0.57999999999999996</v>
      </c>
      <c r="F10" s="2">
        <v>8.27</v>
      </c>
      <c r="G10" s="2">
        <v>0.11</v>
      </c>
      <c r="H10" s="2">
        <v>4.59</v>
      </c>
      <c r="I10" s="2">
        <v>2.39</v>
      </c>
      <c r="J10" s="2">
        <v>9.83</v>
      </c>
      <c r="K10" s="2">
        <v>1.27</v>
      </c>
      <c r="L10" s="2">
        <v>98.42</v>
      </c>
    </row>
    <row r="11" spans="1:12" x14ac:dyDescent="0.25">
      <c r="A11" t="s">
        <v>60</v>
      </c>
      <c r="B11" s="2">
        <v>1.72</v>
      </c>
      <c r="C11" s="2">
        <v>4.83</v>
      </c>
      <c r="D11" s="2">
        <v>65.2</v>
      </c>
      <c r="E11" s="2">
        <v>0.49</v>
      </c>
      <c r="F11" s="2">
        <v>8.1</v>
      </c>
      <c r="G11" s="2">
        <v>0.13</v>
      </c>
      <c r="H11" s="2">
        <v>4.4800000000000004</v>
      </c>
      <c r="I11" s="2">
        <v>2.61</v>
      </c>
      <c r="J11" s="2">
        <v>10.37</v>
      </c>
      <c r="K11" s="2">
        <v>1.2</v>
      </c>
      <c r="L11" s="2">
        <v>99.13</v>
      </c>
    </row>
    <row r="12" spans="1:12" x14ac:dyDescent="0.25">
      <c r="A12" t="s">
        <v>61</v>
      </c>
      <c r="B12" s="2">
        <v>1.54</v>
      </c>
      <c r="C12" s="2">
        <v>4.6399999999999997</v>
      </c>
      <c r="D12" s="2">
        <v>65.09</v>
      </c>
      <c r="E12" s="2">
        <v>0.76</v>
      </c>
      <c r="F12" s="2">
        <v>8.11</v>
      </c>
      <c r="G12" s="2">
        <v>0.14000000000000001</v>
      </c>
      <c r="H12" s="2">
        <v>4.46</v>
      </c>
      <c r="I12" s="2">
        <v>2.76</v>
      </c>
      <c r="J12" s="2">
        <v>10.220000000000001</v>
      </c>
      <c r="K12" s="2">
        <v>1.6</v>
      </c>
      <c r="L12" s="2">
        <v>99.32</v>
      </c>
    </row>
    <row r="13" spans="1:12" x14ac:dyDescent="0.25">
      <c r="A13" t="s">
        <v>62</v>
      </c>
      <c r="B13" s="2">
        <v>1.76</v>
      </c>
      <c r="C13" s="2">
        <v>4.6900000000000004</v>
      </c>
      <c r="D13" s="2">
        <v>63.87</v>
      </c>
      <c r="E13" s="2">
        <v>0.72</v>
      </c>
      <c r="F13" s="2">
        <v>8.2799999999999994</v>
      </c>
      <c r="G13" s="2">
        <v>0.16</v>
      </c>
      <c r="H13" s="2">
        <v>4.34</v>
      </c>
      <c r="I13" s="2">
        <v>2.99</v>
      </c>
      <c r="J13" s="2">
        <v>10.88</v>
      </c>
      <c r="K13" s="2">
        <v>1.22</v>
      </c>
      <c r="L13" s="2">
        <v>98.91</v>
      </c>
    </row>
    <row r="14" spans="1:12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t="s">
        <v>10</v>
      </c>
      <c r="B15" s="2">
        <v>1.56</v>
      </c>
      <c r="C15" s="2">
        <v>4.71</v>
      </c>
      <c r="D15" s="2">
        <v>64.489999999999995</v>
      </c>
      <c r="E15" s="2">
        <v>0.63</v>
      </c>
      <c r="F15" s="2">
        <v>8.08</v>
      </c>
      <c r="G15" s="2">
        <v>0.17</v>
      </c>
      <c r="H15" s="2">
        <v>4.51</v>
      </c>
      <c r="I15" s="2">
        <v>2.67</v>
      </c>
      <c r="J15" s="2">
        <v>10.62</v>
      </c>
      <c r="K15" s="2">
        <v>1.23</v>
      </c>
      <c r="L15" s="1">
        <f>SUM(B15:K15)</f>
        <v>98.67</v>
      </c>
    </row>
    <row r="16" spans="1:12" x14ac:dyDescent="0.25">
      <c r="A16" t="s">
        <v>11</v>
      </c>
      <c r="B16" s="1">
        <f>STDEV(B3:B13)</f>
        <v>0.2259324114540785</v>
      </c>
      <c r="C16" s="1">
        <f t="shared" ref="C16:L16" si="0">STDEV(C3:C13)</f>
        <v>9.9845334939049263E-2</v>
      </c>
      <c r="D16" s="1">
        <f t="shared" si="0"/>
        <v>0.58873516194388298</v>
      </c>
      <c r="E16" s="1">
        <f t="shared" si="0"/>
        <v>0.12164030432534946</v>
      </c>
      <c r="F16" s="1">
        <f t="shared" si="0"/>
        <v>0.11120824037486024</v>
      </c>
      <c r="G16" s="1">
        <f t="shared" si="0"/>
        <v>3.9080336836735778E-2</v>
      </c>
      <c r="H16" s="1">
        <f t="shared" si="0"/>
        <v>0.1528635755413065</v>
      </c>
      <c r="I16" s="1">
        <f t="shared" si="0"/>
        <v>0.17826945896591484</v>
      </c>
      <c r="J16" s="1">
        <f t="shared" si="0"/>
        <v>0.40675210230221637</v>
      </c>
      <c r="K16" s="1">
        <f t="shared" si="0"/>
        <v>0.1659134495068825</v>
      </c>
      <c r="L16" s="1">
        <f t="shared" si="0"/>
        <v>0.56894639466297658</v>
      </c>
    </row>
    <row r="17" spans="1:12" x14ac:dyDescent="0.25">
      <c r="A17" t="s">
        <v>12</v>
      </c>
      <c r="B17" s="1">
        <f>(B16/B15)*100</f>
        <v>14.482846888081955</v>
      </c>
      <c r="C17" s="1">
        <f t="shared" ref="C17:L17" si="1">(C16/C15)*100</f>
        <v>2.1198584912749312</v>
      </c>
      <c r="D17" s="1">
        <f t="shared" si="1"/>
        <v>0.91290922925086526</v>
      </c>
      <c r="E17" s="1">
        <f t="shared" si="1"/>
        <v>19.307984813547531</v>
      </c>
      <c r="F17" s="1">
        <f t="shared" si="1"/>
        <v>1.3763396085997552</v>
      </c>
      <c r="G17" s="1">
        <f t="shared" si="1"/>
        <v>22.988433433373988</v>
      </c>
      <c r="H17" s="1">
        <f t="shared" si="1"/>
        <v>3.3894362647739804</v>
      </c>
      <c r="I17" s="1">
        <f t="shared" si="1"/>
        <v>6.6767587627683467</v>
      </c>
      <c r="J17" s="1">
        <f t="shared" si="1"/>
        <v>3.8300574604728475</v>
      </c>
      <c r="K17" s="1">
        <f t="shared" si="1"/>
        <v>13.488898333892887</v>
      </c>
      <c r="L17" s="1">
        <f t="shared" si="1"/>
        <v>0.57661537920642203</v>
      </c>
    </row>
    <row r="18" spans="1:12" x14ac:dyDescent="0.25">
      <c r="A18" t="s">
        <v>13</v>
      </c>
      <c r="B18" s="1">
        <f>MIN(B3:B13)</f>
        <v>1.22</v>
      </c>
      <c r="C18" s="1">
        <f t="shared" ref="C18:L18" si="2">MIN(C3:C13)</f>
        <v>4.5199999999999996</v>
      </c>
      <c r="D18" s="1">
        <f t="shared" si="2"/>
        <v>63.27</v>
      </c>
      <c r="E18" s="1">
        <f t="shared" si="2"/>
        <v>0.39</v>
      </c>
      <c r="F18" s="1">
        <f t="shared" si="2"/>
        <v>7.93</v>
      </c>
      <c r="G18" s="1">
        <f t="shared" si="2"/>
        <v>0.11</v>
      </c>
      <c r="H18" s="1">
        <f t="shared" si="2"/>
        <v>4.24</v>
      </c>
      <c r="I18" s="1">
        <f t="shared" si="2"/>
        <v>2.39</v>
      </c>
      <c r="J18" s="1">
        <f t="shared" si="2"/>
        <v>9.83</v>
      </c>
      <c r="K18" s="1">
        <f t="shared" si="2"/>
        <v>0.95</v>
      </c>
      <c r="L18" s="1">
        <f t="shared" si="2"/>
        <v>97.84</v>
      </c>
    </row>
    <row r="19" spans="1:12" x14ac:dyDescent="0.25">
      <c r="A19" t="s">
        <v>14</v>
      </c>
      <c r="B19" s="1">
        <f>MAXA(B3:B13)</f>
        <v>1.99</v>
      </c>
      <c r="C19" s="1">
        <f t="shared" ref="C19:L19" si="3">MAXA(C3:C13)</f>
        <v>4.83</v>
      </c>
      <c r="D19" s="1">
        <f t="shared" si="3"/>
        <v>65.2</v>
      </c>
      <c r="E19" s="1">
        <f t="shared" si="3"/>
        <v>0.76</v>
      </c>
      <c r="F19" s="1">
        <f t="shared" si="3"/>
        <v>8.2799999999999994</v>
      </c>
      <c r="G19" s="1">
        <f t="shared" si="3"/>
        <v>0.23</v>
      </c>
      <c r="H19" s="1">
        <f t="shared" si="3"/>
        <v>4.72</v>
      </c>
      <c r="I19" s="1">
        <f t="shared" si="3"/>
        <v>2.99</v>
      </c>
      <c r="J19" s="1">
        <f t="shared" si="3"/>
        <v>11.43</v>
      </c>
      <c r="K19" s="1">
        <f t="shared" si="3"/>
        <v>1.6</v>
      </c>
      <c r="L19" s="1">
        <f t="shared" si="3"/>
        <v>99.54</v>
      </c>
    </row>
    <row r="21" spans="1:12" x14ac:dyDescent="0.25">
      <c r="B21" s="10" t="s">
        <v>0</v>
      </c>
      <c r="C21" s="10" t="s">
        <v>63</v>
      </c>
      <c r="D21" s="10"/>
    </row>
    <row r="22" spans="1:12" x14ac:dyDescent="0.25">
      <c r="A22" t="s">
        <v>68</v>
      </c>
      <c r="B22" t="s">
        <v>1</v>
      </c>
      <c r="C22" t="s">
        <v>3</v>
      </c>
      <c r="D22" t="s">
        <v>4</v>
      </c>
      <c r="E22" t="s">
        <v>58</v>
      </c>
      <c r="F22" t="s">
        <v>5</v>
      </c>
      <c r="G22" t="s">
        <v>59</v>
      </c>
      <c r="H22" t="s">
        <v>6</v>
      </c>
      <c r="I22" t="s">
        <v>7</v>
      </c>
      <c r="J22" t="s">
        <v>8</v>
      </c>
      <c r="K22" t="s">
        <v>9</v>
      </c>
      <c r="L22" t="s">
        <v>2</v>
      </c>
    </row>
    <row r="23" spans="1:12" x14ac:dyDescent="0.25">
      <c r="A23" t="s">
        <v>20</v>
      </c>
      <c r="B23" s="2">
        <v>1.28</v>
      </c>
      <c r="C23" s="2">
        <v>1.85</v>
      </c>
      <c r="D23" s="2">
        <v>64.44</v>
      </c>
      <c r="E23" s="2">
        <v>0.8</v>
      </c>
      <c r="F23" s="2">
        <v>8.44</v>
      </c>
      <c r="G23" s="2">
        <v>0.13</v>
      </c>
      <c r="H23" s="2">
        <v>4.51</v>
      </c>
      <c r="I23" s="2">
        <v>2.63</v>
      </c>
      <c r="J23" s="2">
        <v>10.67</v>
      </c>
      <c r="K23" s="2">
        <v>1</v>
      </c>
      <c r="L23" s="2">
        <v>95.75</v>
      </c>
    </row>
    <row r="24" spans="1:12" x14ac:dyDescent="0.25">
      <c r="A24" t="s">
        <v>21</v>
      </c>
      <c r="B24" s="2">
        <v>1.29</v>
      </c>
      <c r="C24" s="2">
        <v>0.79</v>
      </c>
      <c r="D24" s="2">
        <v>63.96</v>
      </c>
      <c r="E24" s="2">
        <v>0.69</v>
      </c>
      <c r="F24" s="2">
        <v>8.8000000000000007</v>
      </c>
      <c r="G24" s="2">
        <v>0.1</v>
      </c>
      <c r="H24" s="2">
        <v>4.26</v>
      </c>
      <c r="I24" s="2">
        <v>2.59</v>
      </c>
      <c r="J24" s="2">
        <v>10</v>
      </c>
      <c r="K24" s="2">
        <v>1.75</v>
      </c>
      <c r="L24" s="2">
        <v>94.23</v>
      </c>
    </row>
    <row r="25" spans="1:12" x14ac:dyDescent="0.25">
      <c r="A25" t="s">
        <v>22</v>
      </c>
      <c r="B25" s="2">
        <v>1.42</v>
      </c>
      <c r="C25" s="2">
        <v>2.46</v>
      </c>
      <c r="D25" s="2">
        <v>62.31</v>
      </c>
      <c r="E25" s="2">
        <v>1.02</v>
      </c>
      <c r="F25" s="2">
        <v>8.3800000000000008</v>
      </c>
      <c r="G25" s="2">
        <v>0.26</v>
      </c>
      <c r="H25" s="2">
        <v>4.28</v>
      </c>
      <c r="I25" s="2">
        <v>3.09</v>
      </c>
      <c r="J25" s="2">
        <v>11.28</v>
      </c>
      <c r="K25" s="2">
        <v>1.31</v>
      </c>
      <c r="L25" s="2">
        <v>95.81</v>
      </c>
    </row>
    <row r="26" spans="1:12" x14ac:dyDescent="0.25">
      <c r="A26" t="s">
        <v>23</v>
      </c>
      <c r="B26" s="2">
        <v>1.35</v>
      </c>
      <c r="C26" s="2">
        <v>1.66</v>
      </c>
      <c r="D26" s="2">
        <v>63.41</v>
      </c>
      <c r="E26" s="2">
        <v>0.71</v>
      </c>
      <c r="F26" s="2">
        <v>9.48</v>
      </c>
      <c r="G26" s="2">
        <v>0.08</v>
      </c>
      <c r="H26" s="2">
        <v>4.34</v>
      </c>
      <c r="I26" s="2">
        <v>2.98</v>
      </c>
      <c r="J26" s="2">
        <v>10.89</v>
      </c>
      <c r="K26" s="2">
        <v>1.61</v>
      </c>
      <c r="L26" s="2">
        <v>96.51</v>
      </c>
    </row>
    <row r="27" spans="1:12" x14ac:dyDescent="0.25">
      <c r="A27" t="s">
        <v>24</v>
      </c>
      <c r="B27" s="2">
        <v>0.67</v>
      </c>
      <c r="C27" s="2">
        <v>0.87</v>
      </c>
      <c r="D27" s="2">
        <v>62.41</v>
      </c>
      <c r="E27" s="2">
        <v>0.36</v>
      </c>
      <c r="F27" s="2">
        <v>7.09</v>
      </c>
      <c r="G27" s="2">
        <v>0.14000000000000001</v>
      </c>
      <c r="H27" s="2">
        <v>4.22</v>
      </c>
      <c r="I27" s="2">
        <v>2.88</v>
      </c>
      <c r="J27" s="2">
        <v>11.16</v>
      </c>
      <c r="K27" s="2">
        <v>1.97</v>
      </c>
      <c r="L27" s="2">
        <v>91.77</v>
      </c>
    </row>
    <row r="28" spans="1:12" x14ac:dyDescent="0.25">
      <c r="A28" t="s">
        <v>25</v>
      </c>
      <c r="B28" s="2">
        <v>0.45</v>
      </c>
      <c r="C28" s="2">
        <v>0.77</v>
      </c>
      <c r="D28" s="2">
        <v>64.13</v>
      </c>
      <c r="E28" s="2">
        <v>0.5</v>
      </c>
      <c r="F28" s="2">
        <v>8.0500000000000007</v>
      </c>
      <c r="G28" s="2">
        <v>0.16</v>
      </c>
      <c r="H28" s="2">
        <v>4.82</v>
      </c>
      <c r="I28" s="2">
        <v>2.59</v>
      </c>
      <c r="J28" s="2">
        <v>10.039999999999999</v>
      </c>
      <c r="K28" s="2">
        <v>1.49</v>
      </c>
      <c r="L28" s="2">
        <v>93</v>
      </c>
    </row>
    <row r="29" spans="1:12" x14ac:dyDescent="0.25">
      <c r="A29" t="s">
        <v>26</v>
      </c>
      <c r="B29" s="2">
        <v>1.24</v>
      </c>
      <c r="C29" s="2">
        <v>0.98</v>
      </c>
      <c r="D29" s="2">
        <v>62.5</v>
      </c>
      <c r="E29" s="2">
        <v>0.84</v>
      </c>
      <c r="F29" s="2">
        <v>9.23</v>
      </c>
      <c r="G29" s="2">
        <v>0.19</v>
      </c>
      <c r="H29" s="2">
        <v>4.3899999999999997</v>
      </c>
      <c r="I29" s="2">
        <v>3.19</v>
      </c>
      <c r="J29" s="2">
        <v>11.22</v>
      </c>
      <c r="K29" s="2">
        <v>1.33</v>
      </c>
      <c r="L29" s="2">
        <v>95.11</v>
      </c>
    </row>
    <row r="30" spans="1:12" x14ac:dyDescent="0.25">
      <c r="A30" t="s">
        <v>27</v>
      </c>
      <c r="B30" s="2">
        <v>0.89</v>
      </c>
      <c r="C30" s="2">
        <v>1.08</v>
      </c>
      <c r="D30" s="2">
        <v>58.73</v>
      </c>
      <c r="E30" s="2">
        <v>0.71</v>
      </c>
      <c r="F30" s="2">
        <v>8.94</v>
      </c>
      <c r="G30" s="2">
        <v>0.11</v>
      </c>
      <c r="H30" s="2">
        <v>5.07</v>
      </c>
      <c r="I30" s="2">
        <v>4.79</v>
      </c>
      <c r="J30" s="2">
        <v>12.6</v>
      </c>
      <c r="K30" s="2">
        <v>1.44</v>
      </c>
      <c r="L30" s="2">
        <v>94.36</v>
      </c>
    </row>
    <row r="31" spans="1:12" x14ac:dyDescent="0.25">
      <c r="A31" t="s">
        <v>60</v>
      </c>
      <c r="B31" s="2">
        <v>0.89</v>
      </c>
      <c r="C31" s="2">
        <v>0.93</v>
      </c>
      <c r="D31" s="2">
        <v>62.77</v>
      </c>
      <c r="E31" s="2">
        <v>1.06</v>
      </c>
      <c r="F31" s="2">
        <v>7.83</v>
      </c>
      <c r="G31" s="2">
        <v>0.08</v>
      </c>
      <c r="H31" s="2">
        <v>4.5599999999999996</v>
      </c>
      <c r="I31" s="2">
        <v>3.15</v>
      </c>
      <c r="J31" s="2">
        <v>11.52</v>
      </c>
      <c r="K31" s="2">
        <v>1.31</v>
      </c>
      <c r="L31" s="2">
        <v>94.1</v>
      </c>
    </row>
    <row r="32" spans="1:12" x14ac:dyDescent="0.25">
      <c r="A32" t="s">
        <v>61</v>
      </c>
      <c r="B32" s="2">
        <v>1.04</v>
      </c>
      <c r="C32" s="2">
        <v>0.7</v>
      </c>
      <c r="D32" s="2">
        <v>64.59</v>
      </c>
      <c r="E32" s="2">
        <v>0.69</v>
      </c>
      <c r="F32" s="2">
        <v>9.02</v>
      </c>
      <c r="G32" s="2">
        <v>0.16</v>
      </c>
      <c r="H32" s="2">
        <v>4.58</v>
      </c>
      <c r="I32" s="2">
        <v>2.37</v>
      </c>
      <c r="J32" s="2">
        <v>10.199999999999999</v>
      </c>
      <c r="K32" s="2">
        <v>1.39</v>
      </c>
      <c r="L32" s="2">
        <v>94.74</v>
      </c>
    </row>
    <row r="33" spans="1:12" x14ac:dyDescent="0.25">
      <c r="A33" t="s">
        <v>62</v>
      </c>
      <c r="B33" s="2">
        <v>1.2</v>
      </c>
      <c r="C33" s="2">
        <v>1.1599999999999999</v>
      </c>
      <c r="D33" s="2">
        <v>64.28</v>
      </c>
      <c r="E33" s="2">
        <v>0.86</v>
      </c>
      <c r="F33" s="2">
        <v>8.34</v>
      </c>
      <c r="G33" s="2">
        <v>0.13</v>
      </c>
      <c r="H33" s="2">
        <v>4.5199999999999996</v>
      </c>
      <c r="I33" s="2">
        <v>2.31</v>
      </c>
      <c r="J33" s="2">
        <v>10.66</v>
      </c>
      <c r="K33" s="2">
        <v>1.47</v>
      </c>
      <c r="L33" s="2">
        <v>94.93</v>
      </c>
    </row>
    <row r="34" spans="1:12" x14ac:dyDescent="0.25">
      <c r="A34" t="s">
        <v>64</v>
      </c>
      <c r="B34" s="2">
        <v>1.1200000000000001</v>
      </c>
      <c r="C34" s="2">
        <v>0.76</v>
      </c>
      <c r="D34" s="2">
        <v>64.72</v>
      </c>
      <c r="E34" s="2">
        <v>0.66</v>
      </c>
      <c r="F34" s="2">
        <v>8.15</v>
      </c>
      <c r="G34" s="2">
        <v>0.15</v>
      </c>
      <c r="H34" s="2">
        <v>4.59</v>
      </c>
      <c r="I34" s="2">
        <v>2.4700000000000002</v>
      </c>
      <c r="J34" s="2">
        <v>9.4700000000000006</v>
      </c>
      <c r="K34" s="2">
        <v>1.9</v>
      </c>
      <c r="L34" s="2">
        <v>93.99</v>
      </c>
    </row>
    <row r="35" spans="1:12" x14ac:dyDescent="0.25">
      <c r="A35" t="s">
        <v>65</v>
      </c>
      <c r="B35" s="2">
        <v>1.43</v>
      </c>
      <c r="C35" s="2">
        <v>2.62</v>
      </c>
      <c r="D35" s="2">
        <v>63.26</v>
      </c>
      <c r="E35" s="2">
        <v>0.92</v>
      </c>
      <c r="F35" s="2">
        <v>8.56</v>
      </c>
      <c r="G35" s="2">
        <v>0.13</v>
      </c>
      <c r="H35" s="2">
        <v>4.6500000000000004</v>
      </c>
      <c r="I35" s="2">
        <v>3.04</v>
      </c>
      <c r="J35" s="2">
        <v>11.25</v>
      </c>
      <c r="K35" s="2">
        <v>1.28</v>
      </c>
      <c r="L35" s="2">
        <v>97.14</v>
      </c>
    </row>
    <row r="36" spans="1:12" x14ac:dyDescent="0.25">
      <c r="A36" t="s">
        <v>66</v>
      </c>
      <c r="B36" s="2">
        <v>0.92</v>
      </c>
      <c r="C36" s="2">
        <v>0.95</v>
      </c>
      <c r="D36" s="2">
        <v>63.47</v>
      </c>
      <c r="E36" s="2">
        <v>0.57999999999999996</v>
      </c>
      <c r="F36" s="2">
        <v>7.95</v>
      </c>
      <c r="G36" s="2">
        <v>0.1</v>
      </c>
      <c r="H36" s="2">
        <v>4.59</v>
      </c>
      <c r="I36" s="2">
        <v>3.27</v>
      </c>
      <c r="J36" s="2">
        <v>11.56</v>
      </c>
      <c r="K36" s="2">
        <v>1.31</v>
      </c>
      <c r="L36" s="2">
        <v>94.7</v>
      </c>
    </row>
    <row r="37" spans="1:12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t="s">
        <v>10</v>
      </c>
      <c r="B38" s="2">
        <v>1.0900000000000001</v>
      </c>
      <c r="C38" s="2">
        <v>1.26</v>
      </c>
      <c r="D38" s="2">
        <v>63.21</v>
      </c>
      <c r="E38" s="2">
        <v>0.74</v>
      </c>
      <c r="F38" s="2">
        <v>8.4499999999999993</v>
      </c>
      <c r="G38" s="2">
        <v>0.14000000000000001</v>
      </c>
      <c r="H38" s="2">
        <v>4.53</v>
      </c>
      <c r="I38" s="2">
        <v>2.95</v>
      </c>
      <c r="J38" s="2">
        <v>10.89</v>
      </c>
      <c r="K38" s="2">
        <v>1.47</v>
      </c>
      <c r="L38" s="1">
        <f>SUM(B38:K38)</f>
        <v>94.73</v>
      </c>
    </row>
    <row r="39" spans="1:12" x14ac:dyDescent="0.25">
      <c r="A39" t="s">
        <v>11</v>
      </c>
      <c r="B39" s="1">
        <f>STDEV(B23:B36)</f>
        <v>0.2909863861473192</v>
      </c>
      <c r="C39" s="1">
        <f t="shared" ref="C39:L39" si="4">STDEV(C26:C36)</f>
        <v>0.55839705651737948</v>
      </c>
      <c r="D39" s="1">
        <f t="shared" si="4"/>
        <v>1.6611945318737587</v>
      </c>
      <c r="E39" s="1">
        <f t="shared" si="4"/>
        <v>0.19794397738203162</v>
      </c>
      <c r="F39" s="1">
        <f t="shared" si="4"/>
        <v>0.70595776335157867</v>
      </c>
      <c r="G39" s="1">
        <f t="shared" si="4"/>
        <v>3.4928498393145865E-2</v>
      </c>
      <c r="H39" s="1">
        <f t="shared" si="4"/>
        <v>0.23018964513477316</v>
      </c>
      <c r="I39" s="1">
        <f t="shared" si="4"/>
        <v>0.68365594749512415</v>
      </c>
      <c r="J39" s="1">
        <f t="shared" si="4"/>
        <v>0.85404279220018642</v>
      </c>
      <c r="K39" s="1">
        <f t="shared" si="4"/>
        <v>0.23647410006172009</v>
      </c>
      <c r="L39" s="1">
        <f t="shared" si="4"/>
        <v>1.4744903587958194</v>
      </c>
    </row>
    <row r="40" spans="1:12" x14ac:dyDescent="0.25">
      <c r="A40" t="s">
        <v>12</v>
      </c>
      <c r="B40" s="1">
        <f>(B39/B38)*100</f>
        <v>26.695998729111853</v>
      </c>
      <c r="C40" s="1">
        <f t="shared" ref="C40:L40" si="5">(C39/C38)*100</f>
        <v>44.31722670772853</v>
      </c>
      <c r="D40" s="1">
        <f t="shared" si="5"/>
        <v>2.6280565288304993</v>
      </c>
      <c r="E40" s="1">
        <f t="shared" si="5"/>
        <v>26.749186132706974</v>
      </c>
      <c r="F40" s="1">
        <f t="shared" si="5"/>
        <v>8.3545297438056654</v>
      </c>
      <c r="G40" s="1">
        <f t="shared" si="5"/>
        <v>24.948927423675617</v>
      </c>
      <c r="H40" s="1">
        <f t="shared" si="5"/>
        <v>5.081449119972917</v>
      </c>
      <c r="I40" s="1">
        <f t="shared" si="5"/>
        <v>23.174777881190646</v>
      </c>
      <c r="J40" s="1">
        <f t="shared" si="5"/>
        <v>7.8424498824626845</v>
      </c>
      <c r="K40" s="1">
        <f t="shared" si="5"/>
        <v>16.086673473586401</v>
      </c>
      <c r="L40" s="1">
        <f t="shared" si="5"/>
        <v>1.5565189050942885</v>
      </c>
    </row>
    <row r="41" spans="1:12" x14ac:dyDescent="0.25">
      <c r="A41" t="s">
        <v>13</v>
      </c>
      <c r="B41" s="1">
        <f>MIN(B23:B36)</f>
        <v>0.45</v>
      </c>
      <c r="C41" s="1">
        <f t="shared" ref="C41:L41" si="6">MIN(C26:C36)</f>
        <v>0.7</v>
      </c>
      <c r="D41" s="1">
        <f t="shared" si="6"/>
        <v>58.73</v>
      </c>
      <c r="E41" s="1">
        <f t="shared" si="6"/>
        <v>0.36</v>
      </c>
      <c r="F41" s="1">
        <f t="shared" si="6"/>
        <v>7.09</v>
      </c>
      <c r="G41" s="1">
        <f t="shared" si="6"/>
        <v>0.08</v>
      </c>
      <c r="H41" s="1">
        <f t="shared" si="6"/>
        <v>4.22</v>
      </c>
      <c r="I41" s="1">
        <f t="shared" si="6"/>
        <v>2.31</v>
      </c>
      <c r="J41" s="1">
        <f t="shared" si="6"/>
        <v>9.4700000000000006</v>
      </c>
      <c r="K41" s="1">
        <f t="shared" si="6"/>
        <v>1.28</v>
      </c>
      <c r="L41" s="1">
        <f t="shared" si="6"/>
        <v>91.77</v>
      </c>
    </row>
    <row r="42" spans="1:12" x14ac:dyDescent="0.25">
      <c r="A42" t="s">
        <v>14</v>
      </c>
      <c r="B42" s="1">
        <f>MAXA(B23:B36)</f>
        <v>1.43</v>
      </c>
      <c r="C42" s="1">
        <f t="shared" ref="C42:L42" si="7">MAXA(C26:C36)</f>
        <v>2.62</v>
      </c>
      <c r="D42" s="1">
        <f t="shared" si="7"/>
        <v>64.72</v>
      </c>
      <c r="E42" s="1">
        <f t="shared" si="7"/>
        <v>1.06</v>
      </c>
      <c r="F42" s="1">
        <f t="shared" si="7"/>
        <v>9.48</v>
      </c>
      <c r="G42" s="1">
        <f t="shared" si="7"/>
        <v>0.19</v>
      </c>
      <c r="H42" s="1">
        <f t="shared" si="7"/>
        <v>5.07</v>
      </c>
      <c r="I42" s="1">
        <f t="shared" si="7"/>
        <v>4.79</v>
      </c>
      <c r="J42" s="1">
        <f t="shared" si="7"/>
        <v>12.6</v>
      </c>
      <c r="K42" s="1">
        <f t="shared" si="7"/>
        <v>1.97</v>
      </c>
      <c r="L42" s="1">
        <f t="shared" si="7"/>
        <v>97.14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2"/>
  <sheetViews>
    <sheetView tabSelected="1" topLeftCell="A23" zoomScale="80" zoomScaleNormal="80" workbookViewId="0">
      <selection activeCell="F45" sqref="F45"/>
    </sheetView>
  </sheetViews>
  <sheetFormatPr defaultRowHeight="15" x14ac:dyDescent="0.25"/>
  <cols>
    <col min="1" max="1" width="23.140625" customWidth="1"/>
  </cols>
  <sheetData>
    <row r="2" spans="1:19" x14ac:dyDescent="0.25">
      <c r="A2" s="4" t="s">
        <v>105</v>
      </c>
      <c r="B2" s="5" t="s">
        <v>75</v>
      </c>
      <c r="C2" s="5" t="s">
        <v>76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</row>
    <row r="3" spans="1:19" x14ac:dyDescent="0.25">
      <c r="A3" s="4" t="s">
        <v>15</v>
      </c>
      <c r="B3" s="5" t="s">
        <v>16</v>
      </c>
      <c r="C3" s="5" t="s">
        <v>18</v>
      </c>
      <c r="D3" s="5" t="s">
        <v>67</v>
      </c>
      <c r="E3" s="5"/>
      <c r="F3" s="5"/>
      <c r="G3" s="6" t="s">
        <v>17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</row>
    <row r="4" spans="1:19" x14ac:dyDescent="0.25">
      <c r="A4" s="3"/>
    </row>
    <row r="5" spans="1:19" x14ac:dyDescent="0.25">
      <c r="A5" t="s">
        <v>19</v>
      </c>
      <c r="B5" s="11" t="s">
        <v>20</v>
      </c>
      <c r="C5" s="11" t="s">
        <v>21</v>
      </c>
      <c r="D5" s="11" t="s">
        <v>22</v>
      </c>
      <c r="E5" s="11" t="s">
        <v>23</v>
      </c>
      <c r="F5" s="11" t="s">
        <v>24</v>
      </c>
      <c r="G5" s="11" t="s">
        <v>25</v>
      </c>
      <c r="H5" s="11" t="s">
        <v>26</v>
      </c>
      <c r="I5" s="11" t="s">
        <v>27</v>
      </c>
      <c r="J5" s="11" t="s">
        <v>60</v>
      </c>
      <c r="K5" s="11" t="s">
        <v>61</v>
      </c>
      <c r="L5" s="11" t="s">
        <v>62</v>
      </c>
      <c r="M5" s="11"/>
      <c r="N5" s="11" t="s">
        <v>10</v>
      </c>
      <c r="O5" s="11" t="s">
        <v>11</v>
      </c>
    </row>
    <row r="6" spans="1:19" x14ac:dyDescent="0.25">
      <c r="A6" t="s">
        <v>1</v>
      </c>
      <c r="B6" s="2">
        <v>1.63</v>
      </c>
      <c r="C6" s="2">
        <v>1.99</v>
      </c>
      <c r="D6" s="2">
        <v>1.22</v>
      </c>
      <c r="E6" s="2">
        <v>1.47</v>
      </c>
      <c r="F6" s="2">
        <v>1.37</v>
      </c>
      <c r="G6" s="2">
        <v>1.29</v>
      </c>
      <c r="H6" s="2">
        <v>1.51</v>
      </c>
      <c r="I6" s="2">
        <v>1.7</v>
      </c>
      <c r="J6" s="2">
        <v>1.72</v>
      </c>
      <c r="K6" s="2">
        <v>1.54</v>
      </c>
      <c r="L6" s="2">
        <v>1.76</v>
      </c>
      <c r="M6" s="1"/>
      <c r="N6" s="2">
        <v>1.56</v>
      </c>
      <c r="O6" s="1">
        <f t="shared" ref="O6:O16" si="0">STDEV(B6:L6)</f>
        <v>0.2259324114540785</v>
      </c>
    </row>
    <row r="7" spans="1:19" x14ac:dyDescent="0.25">
      <c r="A7" t="s">
        <v>3</v>
      </c>
      <c r="B7" s="2">
        <v>4.74</v>
      </c>
      <c r="C7" s="2">
        <v>4.59</v>
      </c>
      <c r="D7" s="2">
        <v>4.5199999999999996</v>
      </c>
      <c r="E7" s="2">
        <v>4.67</v>
      </c>
      <c r="F7" s="2">
        <v>4.74</v>
      </c>
      <c r="G7" s="2">
        <v>4.7699999999999996</v>
      </c>
      <c r="H7" s="2">
        <v>4.8</v>
      </c>
      <c r="I7" s="2">
        <v>4.83</v>
      </c>
      <c r="J7" s="2">
        <v>4.83</v>
      </c>
      <c r="K7" s="2">
        <v>4.6399999999999997</v>
      </c>
      <c r="L7" s="2">
        <v>4.6900000000000004</v>
      </c>
      <c r="M7" s="1"/>
      <c r="N7" s="2">
        <v>4.71</v>
      </c>
      <c r="O7" s="1">
        <f t="shared" si="0"/>
        <v>9.9845334939049263E-2</v>
      </c>
    </row>
    <row r="8" spans="1:19" x14ac:dyDescent="0.25">
      <c r="A8" t="s">
        <v>4</v>
      </c>
      <c r="B8" s="2">
        <v>64.739999999999995</v>
      </c>
      <c r="C8" s="2">
        <v>64.650000000000006</v>
      </c>
      <c r="D8" s="2">
        <v>64.290000000000006</v>
      </c>
      <c r="E8" s="2">
        <v>65.02</v>
      </c>
      <c r="F8" s="2">
        <v>63.27</v>
      </c>
      <c r="G8" s="2">
        <v>64.08</v>
      </c>
      <c r="H8" s="2">
        <v>64.34</v>
      </c>
      <c r="I8" s="2">
        <v>64.849999999999994</v>
      </c>
      <c r="J8" s="2">
        <v>65.2</v>
      </c>
      <c r="K8" s="2">
        <v>65.09</v>
      </c>
      <c r="L8" s="2">
        <v>63.87</v>
      </c>
      <c r="M8" s="1"/>
      <c r="N8" s="2">
        <v>64.489999999999995</v>
      </c>
      <c r="O8" s="1">
        <f t="shared" si="0"/>
        <v>0.58873516194388298</v>
      </c>
    </row>
    <row r="9" spans="1:19" x14ac:dyDescent="0.25">
      <c r="A9" t="s">
        <v>58</v>
      </c>
      <c r="B9" s="2">
        <v>0.68</v>
      </c>
      <c r="C9" s="2">
        <v>0.74</v>
      </c>
      <c r="D9" s="2">
        <v>0.66</v>
      </c>
      <c r="E9" s="2">
        <v>0.39</v>
      </c>
      <c r="F9" s="2">
        <v>0.76</v>
      </c>
      <c r="G9" s="2">
        <v>0.6</v>
      </c>
      <c r="H9" s="2">
        <v>0.53</v>
      </c>
      <c r="I9" s="2">
        <v>0.57999999999999996</v>
      </c>
      <c r="J9" s="2">
        <v>0.49</v>
      </c>
      <c r="K9" s="2">
        <v>0.76</v>
      </c>
      <c r="L9" s="2">
        <v>0.72</v>
      </c>
      <c r="M9" s="1"/>
      <c r="N9" s="2">
        <v>0.63</v>
      </c>
      <c r="O9" s="1">
        <f t="shared" si="0"/>
        <v>0.12164030432534946</v>
      </c>
    </row>
    <row r="10" spans="1:19" x14ac:dyDescent="0.25">
      <c r="A10" t="s">
        <v>5</v>
      </c>
      <c r="B10" s="2">
        <v>8.01</v>
      </c>
      <c r="C10" s="2">
        <v>8.07</v>
      </c>
      <c r="D10" s="2">
        <v>8.0399999999999991</v>
      </c>
      <c r="E10" s="2">
        <v>7.98</v>
      </c>
      <c r="F10" s="2">
        <v>7.93</v>
      </c>
      <c r="G10" s="2">
        <v>8.01</v>
      </c>
      <c r="H10" s="2">
        <v>8.0299999999999994</v>
      </c>
      <c r="I10" s="2">
        <v>8.27</v>
      </c>
      <c r="J10" s="2">
        <v>8.1</v>
      </c>
      <c r="K10" s="2">
        <v>8.11</v>
      </c>
      <c r="L10" s="2">
        <v>8.2799999999999994</v>
      </c>
      <c r="M10" s="1"/>
      <c r="N10" s="2">
        <v>8.08</v>
      </c>
      <c r="O10" s="1">
        <f t="shared" si="0"/>
        <v>0.11120824037486024</v>
      </c>
    </row>
    <row r="11" spans="1:19" x14ac:dyDescent="0.25">
      <c r="A11" t="s">
        <v>59</v>
      </c>
      <c r="B11" s="2">
        <v>0.17</v>
      </c>
      <c r="C11" s="2">
        <v>0.23</v>
      </c>
      <c r="D11" s="2">
        <v>0.23</v>
      </c>
      <c r="E11" s="2">
        <v>0.17</v>
      </c>
      <c r="F11" s="2">
        <v>0.19</v>
      </c>
      <c r="G11" s="2">
        <v>0.21</v>
      </c>
      <c r="H11" s="2">
        <v>0.18</v>
      </c>
      <c r="I11" s="2">
        <v>0.11</v>
      </c>
      <c r="J11" s="2">
        <v>0.13</v>
      </c>
      <c r="K11" s="2">
        <v>0.14000000000000001</v>
      </c>
      <c r="L11" s="2">
        <v>0.16</v>
      </c>
      <c r="M11" s="1"/>
      <c r="N11" s="2">
        <v>0.17</v>
      </c>
      <c r="O11" s="1">
        <f t="shared" si="0"/>
        <v>3.9080336836735778E-2</v>
      </c>
    </row>
    <row r="12" spans="1:19" x14ac:dyDescent="0.25">
      <c r="A12" t="s">
        <v>6</v>
      </c>
      <c r="B12" s="2">
        <v>4.24</v>
      </c>
      <c r="C12" s="2">
        <v>4.6500000000000004</v>
      </c>
      <c r="D12" s="2">
        <v>4.6100000000000003</v>
      </c>
      <c r="E12" s="2">
        <v>4.72</v>
      </c>
      <c r="F12" s="2">
        <v>4.45</v>
      </c>
      <c r="G12" s="2">
        <v>4.66</v>
      </c>
      <c r="H12" s="2">
        <v>4.3600000000000003</v>
      </c>
      <c r="I12" s="2">
        <v>4.59</v>
      </c>
      <c r="J12" s="2">
        <v>4.4800000000000004</v>
      </c>
      <c r="K12" s="2">
        <v>4.46</v>
      </c>
      <c r="L12" s="2">
        <v>4.34</v>
      </c>
      <c r="M12" s="1"/>
      <c r="N12" s="2">
        <v>4.51</v>
      </c>
      <c r="O12" s="1">
        <f t="shared" si="0"/>
        <v>0.1528635755413065</v>
      </c>
    </row>
    <row r="13" spans="1:19" x14ac:dyDescent="0.25">
      <c r="A13" t="s">
        <v>7</v>
      </c>
      <c r="B13" s="2">
        <v>2.65</v>
      </c>
      <c r="C13" s="2">
        <v>2.69</v>
      </c>
      <c r="D13" s="2">
        <v>2.5</v>
      </c>
      <c r="E13" s="2">
        <v>2.6</v>
      </c>
      <c r="F13" s="2">
        <v>2.94</v>
      </c>
      <c r="G13" s="2">
        <v>2.54</v>
      </c>
      <c r="H13" s="2">
        <v>2.7</v>
      </c>
      <c r="I13" s="2">
        <v>2.39</v>
      </c>
      <c r="J13" s="2">
        <v>2.61</v>
      </c>
      <c r="K13" s="2">
        <v>2.76</v>
      </c>
      <c r="L13" s="2">
        <v>2.99</v>
      </c>
      <c r="M13" s="1"/>
      <c r="N13" s="2">
        <v>2.67</v>
      </c>
      <c r="O13" s="1">
        <f t="shared" si="0"/>
        <v>0.17826945896591484</v>
      </c>
    </row>
    <row r="14" spans="1:19" x14ac:dyDescent="0.25">
      <c r="A14" t="s">
        <v>8</v>
      </c>
      <c r="B14" s="2">
        <v>10.81</v>
      </c>
      <c r="C14" s="2">
        <v>10.79</v>
      </c>
      <c r="D14" s="2">
        <v>10.69</v>
      </c>
      <c r="E14" s="2">
        <v>10.63</v>
      </c>
      <c r="F14" s="2">
        <v>11.43</v>
      </c>
      <c r="G14" s="2">
        <v>10.5</v>
      </c>
      <c r="H14" s="2">
        <v>10.62</v>
      </c>
      <c r="I14" s="2">
        <v>9.83</v>
      </c>
      <c r="J14" s="2">
        <v>10.37</v>
      </c>
      <c r="K14" s="2">
        <v>10.220000000000001</v>
      </c>
      <c r="L14" s="2">
        <v>10.88</v>
      </c>
      <c r="M14" s="1"/>
      <c r="N14" s="2">
        <v>10.62</v>
      </c>
      <c r="O14" s="1">
        <f t="shared" si="0"/>
        <v>0.40675210230221637</v>
      </c>
    </row>
    <row r="15" spans="1:19" x14ac:dyDescent="0.25">
      <c r="A15" t="s">
        <v>9</v>
      </c>
      <c r="B15" s="2">
        <v>1.21</v>
      </c>
      <c r="C15" s="2">
        <v>1.1399999999999999</v>
      </c>
      <c r="D15" s="2">
        <v>1.08</v>
      </c>
      <c r="E15" s="2">
        <v>1.22</v>
      </c>
      <c r="F15" s="2">
        <v>0.95</v>
      </c>
      <c r="G15" s="2">
        <v>1.39</v>
      </c>
      <c r="H15" s="2">
        <v>1.2</v>
      </c>
      <c r="I15" s="2">
        <v>1.27</v>
      </c>
      <c r="J15" s="2">
        <v>1.2</v>
      </c>
      <c r="K15" s="2">
        <v>1.6</v>
      </c>
      <c r="L15" s="2">
        <v>1.22</v>
      </c>
      <c r="M15" s="1"/>
      <c r="N15" s="2">
        <v>1.23</v>
      </c>
      <c r="O15" s="1">
        <f t="shared" si="0"/>
        <v>0.1659134495068825</v>
      </c>
    </row>
    <row r="16" spans="1:19" x14ac:dyDescent="0.25">
      <c r="A16" t="s">
        <v>2</v>
      </c>
      <c r="B16" s="2">
        <v>98.88</v>
      </c>
      <c r="C16" s="2">
        <v>99.54</v>
      </c>
      <c r="D16" s="2">
        <v>97.84</v>
      </c>
      <c r="E16" s="2">
        <v>98.87</v>
      </c>
      <c r="F16" s="2">
        <v>98.03</v>
      </c>
      <c r="G16" s="2">
        <v>98.05</v>
      </c>
      <c r="H16" s="2">
        <v>98.27</v>
      </c>
      <c r="I16" s="2">
        <v>98.42</v>
      </c>
      <c r="J16" s="2">
        <v>99.13</v>
      </c>
      <c r="K16" s="2">
        <v>99.32</v>
      </c>
      <c r="L16" s="2">
        <v>98.91</v>
      </c>
      <c r="M16" s="1"/>
      <c r="N16" s="1">
        <f>SUM(N6:N15)</f>
        <v>98.67</v>
      </c>
      <c r="O16" s="1">
        <f t="shared" si="0"/>
        <v>0.56894639466297658</v>
      </c>
    </row>
    <row r="21" spans="1:19" ht="18.75" x14ac:dyDescent="0.35">
      <c r="D21" s="7" t="s">
        <v>28</v>
      </c>
      <c r="E21" s="8"/>
      <c r="F21" s="8" t="s">
        <v>107</v>
      </c>
      <c r="G21" s="8"/>
      <c r="H21" s="8"/>
      <c r="I21" s="8"/>
      <c r="J21" s="8"/>
      <c r="K21" s="8"/>
      <c r="L21" s="8"/>
      <c r="M21" s="8"/>
      <c r="N21" s="8"/>
      <c r="O21" s="8"/>
    </row>
    <row r="22" spans="1:19" ht="15.75" x14ac:dyDescent="0.25"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9" ht="19.5" x14ac:dyDescent="0.35">
      <c r="D23" s="8" t="s">
        <v>29</v>
      </c>
      <c r="E23" s="8"/>
      <c r="F23" s="9" t="s">
        <v>108</v>
      </c>
      <c r="G23" s="8"/>
      <c r="H23" s="9"/>
      <c r="I23" s="8"/>
      <c r="J23" s="8"/>
      <c r="K23" s="9"/>
      <c r="L23" s="8"/>
      <c r="M23" s="8"/>
      <c r="N23" s="8"/>
      <c r="O23" s="8"/>
    </row>
    <row r="24" spans="1:19" ht="15.75" x14ac:dyDescent="0.25">
      <c r="D24" s="8"/>
      <c r="E24" s="8"/>
      <c r="F24" s="9"/>
      <c r="G24" s="8"/>
      <c r="H24" s="9"/>
      <c r="I24" s="8"/>
      <c r="J24" s="8"/>
      <c r="K24" s="9"/>
      <c r="L24" s="8"/>
      <c r="M24" s="8"/>
      <c r="N24" s="8"/>
      <c r="O24" s="8"/>
    </row>
    <row r="25" spans="1:19" ht="19.5" x14ac:dyDescent="0.35">
      <c r="D25" s="8"/>
      <c r="E25" s="8"/>
      <c r="F25" s="9"/>
      <c r="G25" s="8"/>
      <c r="H25" s="9"/>
      <c r="I25" s="8"/>
      <c r="J25" s="8"/>
      <c r="K25" s="9"/>
      <c r="L25" s="8"/>
      <c r="M25" s="8"/>
      <c r="N25" s="8"/>
      <c r="O25" s="8"/>
    </row>
    <row r="26" spans="1:19" x14ac:dyDescent="0.25">
      <c r="A26" s="4" t="s">
        <v>106</v>
      </c>
      <c r="B26" s="5" t="s">
        <v>75</v>
      </c>
      <c r="C26" s="5" t="s">
        <v>77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4"/>
    </row>
    <row r="27" spans="1:19" x14ac:dyDescent="0.25">
      <c r="A27" s="4" t="s">
        <v>15</v>
      </c>
      <c r="B27" s="5" t="s">
        <v>16</v>
      </c>
      <c r="C27" s="5" t="s">
        <v>18</v>
      </c>
      <c r="D27" s="5" t="s">
        <v>67</v>
      </c>
      <c r="E27" s="5"/>
      <c r="F27" s="5"/>
      <c r="G27" s="6" t="s">
        <v>17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4"/>
    </row>
    <row r="28" spans="1:19" ht="15.75" x14ac:dyDescent="0.25">
      <c r="D28" s="8"/>
      <c r="E28" s="8"/>
      <c r="F28" s="9"/>
      <c r="G28" s="8"/>
      <c r="H28" s="9"/>
      <c r="I28" s="8"/>
      <c r="J28" s="8"/>
      <c r="K28" s="9"/>
      <c r="L28" s="8"/>
      <c r="M28" s="8"/>
      <c r="N28" s="8"/>
      <c r="O28" s="8"/>
    </row>
    <row r="29" spans="1:19" x14ac:dyDescent="0.25">
      <c r="A29" t="s">
        <v>68</v>
      </c>
      <c r="B29" s="11" t="s">
        <v>20</v>
      </c>
      <c r="C29" s="11" t="s">
        <v>21</v>
      </c>
      <c r="D29" s="11" t="s">
        <v>22</v>
      </c>
      <c r="E29" s="11" t="s">
        <v>23</v>
      </c>
      <c r="F29" s="11" t="s">
        <v>24</v>
      </c>
      <c r="G29" s="11" t="s">
        <v>25</v>
      </c>
      <c r="H29" s="11" t="s">
        <v>26</v>
      </c>
      <c r="I29" s="11" t="s">
        <v>27</v>
      </c>
      <c r="J29" s="11" t="s">
        <v>60</v>
      </c>
      <c r="K29" s="11" t="s">
        <v>61</v>
      </c>
      <c r="L29" s="11" t="s">
        <v>62</v>
      </c>
      <c r="M29" s="11" t="s">
        <v>64</v>
      </c>
      <c r="N29" s="11" t="s">
        <v>65</v>
      </c>
      <c r="O29" s="11" t="s">
        <v>66</v>
      </c>
      <c r="P29" s="11"/>
      <c r="Q29" s="11" t="s">
        <v>10</v>
      </c>
      <c r="R29" s="11" t="s">
        <v>11</v>
      </c>
    </row>
    <row r="30" spans="1:19" x14ac:dyDescent="0.25">
      <c r="A30" t="s">
        <v>1</v>
      </c>
      <c r="B30" s="2">
        <v>1.28</v>
      </c>
      <c r="C30" s="2">
        <v>1.29</v>
      </c>
      <c r="D30" s="2">
        <v>1.42</v>
      </c>
      <c r="E30" s="2">
        <v>1.35</v>
      </c>
      <c r="F30" s="2">
        <v>0.67</v>
      </c>
      <c r="G30" s="2">
        <v>0.45</v>
      </c>
      <c r="H30" s="2">
        <v>1.24</v>
      </c>
      <c r="I30" s="2">
        <v>0.89</v>
      </c>
      <c r="J30" s="2">
        <v>0.89</v>
      </c>
      <c r="K30" s="2">
        <v>1.04</v>
      </c>
      <c r="L30" s="2">
        <v>1.2</v>
      </c>
      <c r="M30" s="2">
        <v>1.1200000000000001</v>
      </c>
      <c r="N30" s="2">
        <v>1.43</v>
      </c>
      <c r="O30" s="2">
        <v>0.92</v>
      </c>
      <c r="P30" s="1"/>
      <c r="Q30" s="2">
        <v>1.0900000000000001</v>
      </c>
      <c r="R30" s="1">
        <f>STDEV(B30:O30)</f>
        <v>0.2909863861473192</v>
      </c>
    </row>
    <row r="31" spans="1:19" x14ac:dyDescent="0.25">
      <c r="A31" t="s">
        <v>3</v>
      </c>
      <c r="B31" s="2">
        <v>1.85</v>
      </c>
      <c r="C31" s="2">
        <v>0.79</v>
      </c>
      <c r="D31" s="2">
        <v>2.46</v>
      </c>
      <c r="E31" s="2">
        <v>1.66</v>
      </c>
      <c r="F31" s="2">
        <v>0.87</v>
      </c>
      <c r="G31" s="2">
        <v>0.77</v>
      </c>
      <c r="H31" s="2">
        <v>0.98</v>
      </c>
      <c r="I31" s="2">
        <v>1.08</v>
      </c>
      <c r="J31" s="2">
        <v>0.93</v>
      </c>
      <c r="K31" s="2">
        <v>0.7</v>
      </c>
      <c r="L31" s="2">
        <v>1.1599999999999999</v>
      </c>
      <c r="M31" s="2">
        <v>0.76</v>
      </c>
      <c r="N31" s="2">
        <v>2.62</v>
      </c>
      <c r="O31" s="2">
        <v>0.95</v>
      </c>
      <c r="P31" s="1"/>
      <c r="Q31" s="2">
        <v>1.26</v>
      </c>
      <c r="R31" s="1">
        <f t="shared" ref="R31:R40" si="1">STDEV(E31:O31)</f>
        <v>0.55839705651737948</v>
      </c>
    </row>
    <row r="32" spans="1:19" x14ac:dyDescent="0.25">
      <c r="A32" t="s">
        <v>4</v>
      </c>
      <c r="B32" s="2">
        <v>64.44</v>
      </c>
      <c r="C32" s="2">
        <v>63.96</v>
      </c>
      <c r="D32" s="2">
        <v>62.31</v>
      </c>
      <c r="E32" s="2">
        <v>63.41</v>
      </c>
      <c r="F32" s="2">
        <v>62.41</v>
      </c>
      <c r="G32" s="2">
        <v>64.13</v>
      </c>
      <c r="H32" s="2">
        <v>62.5</v>
      </c>
      <c r="I32" s="2">
        <v>58.73</v>
      </c>
      <c r="J32" s="2">
        <v>62.77</v>
      </c>
      <c r="K32" s="2">
        <v>64.59</v>
      </c>
      <c r="L32" s="2">
        <v>64.28</v>
      </c>
      <c r="M32" s="2">
        <v>64.72</v>
      </c>
      <c r="N32" s="2">
        <v>63.26</v>
      </c>
      <c r="O32" s="2">
        <v>63.47</v>
      </c>
      <c r="P32" s="1"/>
      <c r="Q32" s="2">
        <v>63.21</v>
      </c>
      <c r="R32" s="1">
        <f t="shared" si="1"/>
        <v>1.6611945318737587</v>
      </c>
    </row>
    <row r="33" spans="1:18" x14ac:dyDescent="0.25">
      <c r="A33" t="s">
        <v>58</v>
      </c>
      <c r="B33" s="2">
        <v>0.8</v>
      </c>
      <c r="C33" s="2">
        <v>0.69</v>
      </c>
      <c r="D33" s="2">
        <v>1.02</v>
      </c>
      <c r="E33" s="2">
        <v>0.71</v>
      </c>
      <c r="F33" s="2">
        <v>0.36</v>
      </c>
      <c r="G33" s="2">
        <v>0.5</v>
      </c>
      <c r="H33" s="2">
        <v>0.84</v>
      </c>
      <c r="I33" s="2">
        <v>0.71</v>
      </c>
      <c r="J33" s="2">
        <v>1.06</v>
      </c>
      <c r="K33" s="2">
        <v>0.69</v>
      </c>
      <c r="L33" s="2">
        <v>0.86</v>
      </c>
      <c r="M33" s="2">
        <v>0.66</v>
      </c>
      <c r="N33" s="2">
        <v>0.92</v>
      </c>
      <c r="O33" s="2">
        <v>0.57999999999999996</v>
      </c>
      <c r="P33" s="1"/>
      <c r="Q33" s="2">
        <v>0.74</v>
      </c>
      <c r="R33" s="1">
        <f t="shared" si="1"/>
        <v>0.19794397738203162</v>
      </c>
    </row>
    <row r="34" spans="1:18" x14ac:dyDescent="0.25">
      <c r="A34" t="s">
        <v>5</v>
      </c>
      <c r="B34" s="2">
        <v>8.44</v>
      </c>
      <c r="C34" s="2">
        <v>8.8000000000000007</v>
      </c>
      <c r="D34" s="2">
        <v>8.3800000000000008</v>
      </c>
      <c r="E34" s="2">
        <v>9.48</v>
      </c>
      <c r="F34" s="2">
        <v>7.09</v>
      </c>
      <c r="G34" s="2">
        <v>8.0500000000000007</v>
      </c>
      <c r="H34" s="2">
        <v>9.23</v>
      </c>
      <c r="I34" s="2">
        <v>8.94</v>
      </c>
      <c r="J34" s="2">
        <v>7.83</v>
      </c>
      <c r="K34" s="2">
        <v>9.02</v>
      </c>
      <c r="L34" s="2">
        <v>8.34</v>
      </c>
      <c r="M34" s="2">
        <v>8.15</v>
      </c>
      <c r="N34" s="2">
        <v>8.56</v>
      </c>
      <c r="O34" s="2">
        <v>7.95</v>
      </c>
      <c r="P34" s="1"/>
      <c r="Q34" s="2">
        <v>8.4499999999999993</v>
      </c>
      <c r="R34" s="1">
        <f t="shared" si="1"/>
        <v>0.70595776335157867</v>
      </c>
    </row>
    <row r="35" spans="1:18" x14ac:dyDescent="0.25">
      <c r="A35" t="s">
        <v>59</v>
      </c>
      <c r="B35" s="2">
        <v>0.13</v>
      </c>
      <c r="C35" s="2">
        <v>0.1</v>
      </c>
      <c r="D35" s="2">
        <v>0.26</v>
      </c>
      <c r="E35" s="2">
        <v>0.08</v>
      </c>
      <c r="F35" s="2">
        <v>0.14000000000000001</v>
      </c>
      <c r="G35" s="2">
        <v>0.16</v>
      </c>
      <c r="H35" s="2">
        <v>0.19</v>
      </c>
      <c r="I35" s="2">
        <v>0.11</v>
      </c>
      <c r="J35" s="2">
        <v>0.08</v>
      </c>
      <c r="K35" s="2">
        <v>0.16</v>
      </c>
      <c r="L35" s="2">
        <v>0.13</v>
      </c>
      <c r="M35" s="2">
        <v>0.15</v>
      </c>
      <c r="N35" s="2">
        <v>0.13</v>
      </c>
      <c r="O35" s="2">
        <v>0.1</v>
      </c>
      <c r="P35" s="1"/>
      <c r="Q35" s="2">
        <v>0.14000000000000001</v>
      </c>
      <c r="R35" s="1">
        <f t="shared" si="1"/>
        <v>3.4928498393145865E-2</v>
      </c>
    </row>
    <row r="36" spans="1:18" x14ac:dyDescent="0.25">
      <c r="A36" t="s">
        <v>6</v>
      </c>
      <c r="B36" s="2">
        <v>4.51</v>
      </c>
      <c r="C36" s="2">
        <v>4.26</v>
      </c>
      <c r="D36" s="2">
        <v>4.28</v>
      </c>
      <c r="E36" s="2">
        <v>4.34</v>
      </c>
      <c r="F36" s="2">
        <v>4.22</v>
      </c>
      <c r="G36" s="2">
        <v>4.82</v>
      </c>
      <c r="H36" s="2">
        <v>4.3899999999999997</v>
      </c>
      <c r="I36" s="2">
        <v>5.07</v>
      </c>
      <c r="J36" s="2">
        <v>4.5599999999999996</v>
      </c>
      <c r="K36" s="2">
        <v>4.58</v>
      </c>
      <c r="L36" s="2">
        <v>4.5199999999999996</v>
      </c>
      <c r="M36" s="2">
        <v>4.59</v>
      </c>
      <c r="N36" s="2">
        <v>4.6500000000000004</v>
      </c>
      <c r="O36" s="2">
        <v>4.59</v>
      </c>
      <c r="P36" s="1"/>
      <c r="Q36" s="2">
        <v>4.53</v>
      </c>
      <c r="R36" s="1">
        <f t="shared" si="1"/>
        <v>0.23018964513477316</v>
      </c>
    </row>
    <row r="37" spans="1:18" x14ac:dyDescent="0.25">
      <c r="A37" t="s">
        <v>7</v>
      </c>
      <c r="B37" s="2">
        <v>2.63</v>
      </c>
      <c r="C37" s="2">
        <v>2.59</v>
      </c>
      <c r="D37" s="2">
        <v>3.09</v>
      </c>
      <c r="E37" s="2">
        <v>2.98</v>
      </c>
      <c r="F37" s="2">
        <v>2.88</v>
      </c>
      <c r="G37" s="2">
        <v>2.59</v>
      </c>
      <c r="H37" s="2">
        <v>3.19</v>
      </c>
      <c r="I37" s="2">
        <v>4.79</v>
      </c>
      <c r="J37" s="2">
        <v>3.15</v>
      </c>
      <c r="K37" s="2">
        <v>2.37</v>
      </c>
      <c r="L37" s="2">
        <v>2.31</v>
      </c>
      <c r="M37" s="2">
        <v>2.4700000000000002</v>
      </c>
      <c r="N37" s="2">
        <v>3.04</v>
      </c>
      <c r="O37" s="2">
        <v>3.27</v>
      </c>
      <c r="P37" s="1"/>
      <c r="Q37" s="2">
        <v>2.95</v>
      </c>
      <c r="R37" s="1">
        <f t="shared" si="1"/>
        <v>0.68365594749512415</v>
      </c>
    </row>
    <row r="38" spans="1:18" x14ac:dyDescent="0.25">
      <c r="A38" t="s">
        <v>8</v>
      </c>
      <c r="B38" s="2">
        <v>10.67</v>
      </c>
      <c r="C38" s="2">
        <v>10</v>
      </c>
      <c r="D38" s="2">
        <v>11.28</v>
      </c>
      <c r="E38" s="2">
        <v>10.89</v>
      </c>
      <c r="F38" s="2">
        <v>11.16</v>
      </c>
      <c r="G38" s="2">
        <v>10.039999999999999</v>
      </c>
      <c r="H38" s="2">
        <v>11.22</v>
      </c>
      <c r="I38" s="2">
        <v>12.6</v>
      </c>
      <c r="J38" s="2">
        <v>11.52</v>
      </c>
      <c r="K38" s="2">
        <v>10.199999999999999</v>
      </c>
      <c r="L38" s="2">
        <v>10.66</v>
      </c>
      <c r="M38" s="2">
        <v>9.4700000000000006</v>
      </c>
      <c r="N38" s="2">
        <v>11.25</v>
      </c>
      <c r="O38" s="2">
        <v>11.56</v>
      </c>
      <c r="P38" s="1"/>
      <c r="Q38" s="2">
        <v>10.89</v>
      </c>
      <c r="R38" s="1">
        <f t="shared" si="1"/>
        <v>0.85404279220018642</v>
      </c>
    </row>
    <row r="39" spans="1:18" x14ac:dyDescent="0.25">
      <c r="A39" t="s">
        <v>9</v>
      </c>
      <c r="B39" s="2">
        <v>1</v>
      </c>
      <c r="C39" s="2">
        <v>1.75</v>
      </c>
      <c r="D39" s="2">
        <v>1.31</v>
      </c>
      <c r="E39" s="2">
        <v>1.61</v>
      </c>
      <c r="F39" s="2">
        <v>1.97</v>
      </c>
      <c r="G39" s="2">
        <v>1.49</v>
      </c>
      <c r="H39" s="2">
        <v>1.33</v>
      </c>
      <c r="I39" s="2">
        <v>1.44</v>
      </c>
      <c r="J39" s="2">
        <v>1.31</v>
      </c>
      <c r="K39" s="2">
        <v>1.39</v>
      </c>
      <c r="L39" s="2">
        <v>1.47</v>
      </c>
      <c r="M39" s="2">
        <v>1.9</v>
      </c>
      <c r="N39" s="2">
        <v>1.28</v>
      </c>
      <c r="O39" s="2">
        <v>1.31</v>
      </c>
      <c r="P39" s="1"/>
      <c r="Q39" s="2">
        <v>1.47</v>
      </c>
      <c r="R39" s="1">
        <f t="shared" si="1"/>
        <v>0.23647410006172009</v>
      </c>
    </row>
    <row r="40" spans="1:18" x14ac:dyDescent="0.25">
      <c r="A40" t="s">
        <v>2</v>
      </c>
      <c r="B40" s="2">
        <v>95.75</v>
      </c>
      <c r="C40" s="2">
        <v>94.23</v>
      </c>
      <c r="D40" s="2">
        <v>95.81</v>
      </c>
      <c r="E40" s="2">
        <v>96.51</v>
      </c>
      <c r="F40" s="2">
        <v>91.77</v>
      </c>
      <c r="G40" s="2">
        <v>93</v>
      </c>
      <c r="H40" s="2">
        <v>95.11</v>
      </c>
      <c r="I40" s="2">
        <v>94.36</v>
      </c>
      <c r="J40" s="2">
        <v>94.1</v>
      </c>
      <c r="K40" s="2">
        <v>94.74</v>
      </c>
      <c r="L40" s="2">
        <v>94.93</v>
      </c>
      <c r="M40" s="2">
        <v>93.99</v>
      </c>
      <c r="N40" s="2">
        <v>97.14</v>
      </c>
      <c r="O40" s="2">
        <v>94.7</v>
      </c>
      <c r="P40" s="1"/>
      <c r="Q40" s="1">
        <f>SUM(Q30:Q39)</f>
        <v>94.73</v>
      </c>
      <c r="R40" s="1">
        <f t="shared" si="1"/>
        <v>1.4744903587958194</v>
      </c>
    </row>
    <row r="41" spans="1:18" ht="15.75" x14ac:dyDescent="0.25">
      <c r="D41" s="8"/>
      <c r="E41" s="8"/>
      <c r="F41" s="9"/>
      <c r="G41" s="8"/>
      <c r="H41" s="9"/>
      <c r="I41" s="8"/>
      <c r="J41" s="8"/>
      <c r="K41" s="9"/>
      <c r="L41" s="8"/>
      <c r="M41" s="8"/>
      <c r="N41" s="8"/>
      <c r="O41" s="8"/>
    </row>
    <row r="42" spans="1:18" ht="15.75" x14ac:dyDescent="0.25">
      <c r="D42" s="8"/>
      <c r="E42" s="8"/>
      <c r="F42" s="9"/>
      <c r="G42" s="8"/>
      <c r="H42" s="9"/>
      <c r="I42" s="8"/>
      <c r="J42" s="8"/>
      <c r="K42" s="9"/>
      <c r="L42" s="8"/>
      <c r="M42" s="8"/>
      <c r="N42" s="8"/>
      <c r="O42" s="8"/>
    </row>
    <row r="43" spans="1:18" ht="18.75" x14ac:dyDescent="0.35">
      <c r="D43" s="7" t="s">
        <v>28</v>
      </c>
      <c r="E43" s="8"/>
      <c r="F43" s="8" t="s">
        <v>110</v>
      </c>
      <c r="G43" s="8"/>
      <c r="H43" s="8"/>
      <c r="I43" s="8"/>
      <c r="J43" s="8"/>
      <c r="K43" s="8"/>
      <c r="L43" s="8"/>
      <c r="M43" s="8"/>
      <c r="N43" s="8"/>
      <c r="O43" s="8"/>
    </row>
    <row r="44" spans="1:18" ht="15.75" x14ac:dyDescent="0.25"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8" ht="19.5" x14ac:dyDescent="0.35">
      <c r="D45" s="8" t="s">
        <v>29</v>
      </c>
      <c r="E45" s="8"/>
      <c r="F45" s="9" t="s">
        <v>109</v>
      </c>
      <c r="G45" s="8"/>
      <c r="H45" s="9"/>
      <c r="I45" s="8"/>
      <c r="J45" s="8"/>
      <c r="K45" s="9"/>
      <c r="L45" s="8"/>
      <c r="M45" s="8"/>
      <c r="N45" s="8"/>
      <c r="O45" s="8"/>
    </row>
    <row r="48" spans="1:18" x14ac:dyDescent="0.25">
      <c r="A48" t="s">
        <v>30</v>
      </c>
    </row>
    <row r="49" spans="1:1" x14ac:dyDescent="0.25">
      <c r="A49" t="s">
        <v>36</v>
      </c>
    </row>
    <row r="50" spans="1:1" x14ac:dyDescent="0.25">
      <c r="A50" t="s">
        <v>31</v>
      </c>
    </row>
    <row r="51" spans="1:1" x14ac:dyDescent="0.25">
      <c r="A51" t="s">
        <v>37</v>
      </c>
    </row>
    <row r="52" spans="1:1" x14ac:dyDescent="0.25">
      <c r="A52" t="s">
        <v>32</v>
      </c>
    </row>
    <row r="53" spans="1:1" x14ac:dyDescent="0.25">
      <c r="A53" t="s">
        <v>69</v>
      </c>
    </row>
    <row r="54" spans="1:1" x14ac:dyDescent="0.25">
      <c r="A54" t="s">
        <v>34</v>
      </c>
    </row>
    <row r="55" spans="1:1" x14ac:dyDescent="0.25">
      <c r="A55" t="s">
        <v>70</v>
      </c>
    </row>
    <row r="56" spans="1:1" x14ac:dyDescent="0.25">
      <c r="A56" t="s">
        <v>38</v>
      </c>
    </row>
    <row r="57" spans="1:1" x14ac:dyDescent="0.25">
      <c r="A57" t="s">
        <v>33</v>
      </c>
    </row>
    <row r="58" spans="1:1" x14ac:dyDescent="0.25">
      <c r="A58" t="s">
        <v>35</v>
      </c>
    </row>
    <row r="60" spans="1:1" x14ac:dyDescent="0.25">
      <c r="A60" t="s">
        <v>39</v>
      </c>
    </row>
    <row r="61" spans="1:1" x14ac:dyDescent="0.25">
      <c r="A61" t="s">
        <v>40</v>
      </c>
    </row>
    <row r="62" spans="1:1" x14ac:dyDescent="0.25">
      <c r="A62" t="s">
        <v>41</v>
      </c>
    </row>
    <row r="63" spans="1:1" x14ac:dyDescent="0.25">
      <c r="A63" t="s">
        <v>42</v>
      </c>
    </row>
    <row r="64" spans="1:1" x14ac:dyDescent="0.25">
      <c r="A64" t="s">
        <v>43</v>
      </c>
    </row>
    <row r="65" spans="1:1" x14ac:dyDescent="0.25">
      <c r="A65" t="s">
        <v>71</v>
      </c>
    </row>
    <row r="66" spans="1:1" x14ac:dyDescent="0.25">
      <c r="A66" t="s">
        <v>44</v>
      </c>
    </row>
    <row r="67" spans="1:1" x14ac:dyDescent="0.25">
      <c r="A67" t="s">
        <v>72</v>
      </c>
    </row>
    <row r="68" spans="1:1" x14ac:dyDescent="0.25">
      <c r="A68" t="s">
        <v>45</v>
      </c>
    </row>
    <row r="69" spans="1:1" x14ac:dyDescent="0.25">
      <c r="A69" t="s">
        <v>46</v>
      </c>
    </row>
    <row r="70" spans="1:1" x14ac:dyDescent="0.25">
      <c r="A70" t="s">
        <v>47</v>
      </c>
    </row>
    <row r="72" spans="1:1" x14ac:dyDescent="0.25">
      <c r="A72" t="s">
        <v>48</v>
      </c>
    </row>
    <row r="73" spans="1:1" x14ac:dyDescent="0.25">
      <c r="A73" t="s">
        <v>49</v>
      </c>
    </row>
    <row r="74" spans="1:1" x14ac:dyDescent="0.25">
      <c r="A74" t="s">
        <v>50</v>
      </c>
    </row>
    <row r="75" spans="1:1" x14ac:dyDescent="0.25">
      <c r="A75" t="s">
        <v>51</v>
      </c>
    </row>
    <row r="76" spans="1:1" x14ac:dyDescent="0.25">
      <c r="A76" t="s">
        <v>52</v>
      </c>
    </row>
    <row r="77" spans="1:1" x14ac:dyDescent="0.25">
      <c r="A77" t="s">
        <v>73</v>
      </c>
    </row>
    <row r="78" spans="1:1" x14ac:dyDescent="0.25">
      <c r="A78" t="s">
        <v>53</v>
      </c>
    </row>
    <row r="79" spans="1:1" x14ac:dyDescent="0.25">
      <c r="A79" t="s">
        <v>74</v>
      </c>
    </row>
    <row r="80" spans="1:1" x14ac:dyDescent="0.25">
      <c r="A80" t="s">
        <v>54</v>
      </c>
    </row>
    <row r="81" spans="1:1" x14ac:dyDescent="0.25">
      <c r="A81" t="s">
        <v>55</v>
      </c>
    </row>
    <row r="82" spans="1:1" x14ac:dyDescent="0.25">
      <c r="A82" t="s">
        <v>56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opLeftCell="A8" workbookViewId="0">
      <selection activeCell="Q34" sqref="Q34"/>
    </sheetView>
  </sheetViews>
  <sheetFormatPr defaultRowHeight="15" x14ac:dyDescent="0.25"/>
  <sheetData>
    <row r="1" spans="1:19" x14ac:dyDescent="0.25">
      <c r="A1" s="1" t="s">
        <v>78</v>
      </c>
      <c r="B1" s="1" t="s">
        <v>79</v>
      </c>
      <c r="C1" s="1" t="s">
        <v>80</v>
      </c>
      <c r="D1" s="12" t="s">
        <v>81</v>
      </c>
      <c r="E1" s="12" t="s">
        <v>82</v>
      </c>
      <c r="F1" s="1" t="s">
        <v>98</v>
      </c>
      <c r="G1" s="12" t="s">
        <v>83</v>
      </c>
      <c r="H1" s="12" t="s">
        <v>84</v>
      </c>
      <c r="I1" s="1" t="s">
        <v>101</v>
      </c>
      <c r="J1" s="1" t="s">
        <v>85</v>
      </c>
      <c r="K1" s="1" t="s">
        <v>86</v>
      </c>
      <c r="L1" s="1" t="s">
        <v>100</v>
      </c>
      <c r="M1" s="1">
        <v>0</v>
      </c>
      <c r="N1" s="12" t="s">
        <v>99</v>
      </c>
      <c r="O1" s="1"/>
      <c r="P1" s="1" t="s">
        <v>104</v>
      </c>
    </row>
    <row r="2" spans="1:19" x14ac:dyDescent="0.25">
      <c r="A2" s="2">
        <v>0.46</v>
      </c>
      <c r="B2" s="2">
        <v>0.84</v>
      </c>
      <c r="C2" s="2">
        <v>0.8</v>
      </c>
      <c r="D2" s="13">
        <v>0.18</v>
      </c>
      <c r="E2" s="13">
        <v>0</v>
      </c>
      <c r="F2" s="2">
        <v>0.02</v>
      </c>
      <c r="G2" s="13">
        <v>0.19</v>
      </c>
      <c r="H2" s="13">
        <v>1.62</v>
      </c>
      <c r="I2" s="2">
        <v>7.0000000000000007E-2</v>
      </c>
      <c r="J2" s="2">
        <v>0</v>
      </c>
      <c r="K2" s="2">
        <v>0</v>
      </c>
      <c r="L2" s="2">
        <v>0.22</v>
      </c>
      <c r="M2" s="2">
        <v>0</v>
      </c>
      <c r="N2" s="13">
        <v>0.01</v>
      </c>
      <c r="O2" s="1"/>
    </row>
    <row r="3" spans="1:19" x14ac:dyDescent="0.25">
      <c r="A3">
        <v>-1</v>
      </c>
      <c r="B3">
        <v>1</v>
      </c>
      <c r="C3">
        <v>2</v>
      </c>
      <c r="D3" s="14">
        <v>4</v>
      </c>
      <c r="E3" s="14">
        <v>3</v>
      </c>
      <c r="F3">
        <v>2</v>
      </c>
      <c r="G3" s="14">
        <v>5</v>
      </c>
      <c r="H3" s="14">
        <v>5</v>
      </c>
      <c r="I3">
        <v>2</v>
      </c>
      <c r="J3">
        <v>3</v>
      </c>
      <c r="K3">
        <v>3</v>
      </c>
      <c r="L3">
        <v>4</v>
      </c>
      <c r="M3">
        <v>4</v>
      </c>
      <c r="N3" s="14">
        <v>4</v>
      </c>
      <c r="Q3" t="s">
        <v>87</v>
      </c>
    </row>
    <row r="4" spans="1:19" x14ac:dyDescent="0.25">
      <c r="A4">
        <f>A2*A3</f>
        <v>-0.46</v>
      </c>
      <c r="B4">
        <f t="shared" ref="B4:N4" si="0">B2*B3</f>
        <v>0.84</v>
      </c>
      <c r="C4">
        <f t="shared" si="0"/>
        <v>1.6</v>
      </c>
      <c r="D4">
        <f t="shared" si="0"/>
        <v>0.72</v>
      </c>
      <c r="E4">
        <f t="shared" si="0"/>
        <v>0</v>
      </c>
      <c r="F4">
        <f t="shared" si="0"/>
        <v>0.04</v>
      </c>
      <c r="G4">
        <f t="shared" si="0"/>
        <v>0.95</v>
      </c>
      <c r="H4">
        <f t="shared" si="0"/>
        <v>8.1000000000000014</v>
      </c>
      <c r="I4">
        <f t="shared" si="0"/>
        <v>0.14000000000000001</v>
      </c>
      <c r="J4">
        <f t="shared" si="0"/>
        <v>0</v>
      </c>
      <c r="K4">
        <f t="shared" si="0"/>
        <v>0</v>
      </c>
      <c r="L4">
        <f t="shared" si="0"/>
        <v>0.88</v>
      </c>
      <c r="M4">
        <f t="shared" si="0"/>
        <v>0</v>
      </c>
      <c r="N4">
        <f t="shared" si="0"/>
        <v>0.04</v>
      </c>
      <c r="O4">
        <f>SUM(B4:N4)</f>
        <v>13.310000000000002</v>
      </c>
      <c r="P4" s="14" t="s">
        <v>88</v>
      </c>
      <c r="Q4">
        <f>D2+E2+G2+H2+N2</f>
        <v>2</v>
      </c>
      <c r="S4" t="s">
        <v>102</v>
      </c>
    </row>
    <row r="5" spans="1:19" x14ac:dyDescent="0.25">
      <c r="D5" s="14"/>
      <c r="E5" s="14"/>
      <c r="G5" s="14"/>
      <c r="H5" s="14"/>
      <c r="N5" s="14"/>
    </row>
    <row r="6" spans="1:19" x14ac:dyDescent="0.25">
      <c r="D6" s="14"/>
      <c r="E6" s="14"/>
      <c r="G6" s="14"/>
      <c r="H6" s="14"/>
      <c r="N6" s="14"/>
      <c r="P6" t="s">
        <v>89</v>
      </c>
      <c r="Q6">
        <f>B2+C2+F2+I2+J2+K2+L2+M2</f>
        <v>1.9500000000000002</v>
      </c>
      <c r="S6" t="s">
        <v>103</v>
      </c>
    </row>
    <row r="7" spans="1:19" x14ac:dyDescent="0.25">
      <c r="D7" s="14"/>
      <c r="E7" s="14"/>
      <c r="G7" s="14"/>
      <c r="H7" s="14"/>
      <c r="N7" s="14"/>
    </row>
    <row r="8" spans="1:19" x14ac:dyDescent="0.25">
      <c r="D8" s="14"/>
      <c r="E8" s="14"/>
      <c r="G8" s="14"/>
      <c r="H8" s="14"/>
      <c r="N8" s="14">
        <v>3</v>
      </c>
      <c r="P8" t="s">
        <v>90</v>
      </c>
      <c r="Q8">
        <v>6</v>
      </c>
    </row>
    <row r="9" spans="1:19" x14ac:dyDescent="0.25">
      <c r="D9" s="14"/>
      <c r="E9" s="14"/>
      <c r="G9" s="14"/>
      <c r="H9" s="14"/>
      <c r="N9" s="14"/>
      <c r="P9" t="s">
        <v>91</v>
      </c>
    </row>
    <row r="10" spans="1:19" x14ac:dyDescent="0.25">
      <c r="D10" s="14"/>
      <c r="E10" s="14"/>
      <c r="G10" s="14"/>
      <c r="H10" s="14"/>
      <c r="N10" s="14"/>
      <c r="P10" t="s">
        <v>92</v>
      </c>
      <c r="Q10">
        <v>6</v>
      </c>
      <c r="R10">
        <v>-12</v>
      </c>
    </row>
    <row r="11" spans="1:19" x14ac:dyDescent="0.25">
      <c r="D11" s="14"/>
      <c r="E11" s="14"/>
      <c r="G11" s="14"/>
      <c r="H11" s="14"/>
      <c r="N11" s="14"/>
    </row>
    <row r="12" spans="1:19" x14ac:dyDescent="0.25">
      <c r="D12" s="14"/>
      <c r="E12" s="14"/>
      <c r="G12" s="14"/>
      <c r="H12" s="14"/>
      <c r="N12" s="14"/>
      <c r="P12" t="s">
        <v>93</v>
      </c>
      <c r="Q12">
        <v>0.42</v>
      </c>
      <c r="R12">
        <v>-0.84</v>
      </c>
    </row>
    <row r="13" spans="1:19" x14ac:dyDescent="0.25">
      <c r="D13" s="14"/>
      <c r="E13" s="14"/>
      <c r="G13" s="14"/>
      <c r="H13" s="14"/>
      <c r="N13" s="14"/>
      <c r="P13" t="s">
        <v>94</v>
      </c>
    </row>
    <row r="14" spans="1:19" x14ac:dyDescent="0.25">
      <c r="D14" s="14"/>
      <c r="E14" s="14"/>
      <c r="G14" s="14"/>
      <c r="H14" s="14"/>
      <c r="N14" s="14"/>
      <c r="P14" t="s">
        <v>95</v>
      </c>
      <c r="Q14">
        <v>0.46</v>
      </c>
      <c r="R14">
        <v>-0.46</v>
      </c>
      <c r="S14" t="s">
        <v>96</v>
      </c>
    </row>
    <row r="15" spans="1:19" x14ac:dyDescent="0.25">
      <c r="D15" s="14"/>
      <c r="E15" s="14"/>
      <c r="G15" s="14"/>
      <c r="H15" s="14"/>
      <c r="N15" s="14"/>
      <c r="P15" t="s">
        <v>97</v>
      </c>
      <c r="Q15">
        <v>1</v>
      </c>
    </row>
    <row r="16" spans="1:19" x14ac:dyDescent="0.25">
      <c r="D16" s="14"/>
      <c r="E16" s="14"/>
      <c r="G16" s="14"/>
      <c r="H16" s="14"/>
      <c r="N16" s="14"/>
      <c r="R16">
        <f>SUM(R10:R14)</f>
        <v>-13.3</v>
      </c>
    </row>
    <row r="19" spans="1:18" x14ac:dyDescent="0.25">
      <c r="A19" s="1" t="s">
        <v>79</v>
      </c>
      <c r="B19" s="1" t="s">
        <v>80</v>
      </c>
      <c r="C19" s="12" t="s">
        <v>81</v>
      </c>
      <c r="D19" s="12" t="s">
        <v>82</v>
      </c>
      <c r="E19" s="1" t="s">
        <v>98</v>
      </c>
      <c r="F19" s="12" t="s">
        <v>83</v>
      </c>
      <c r="G19" s="12" t="s">
        <v>84</v>
      </c>
      <c r="H19" s="1" t="s">
        <v>101</v>
      </c>
      <c r="I19" s="1" t="s">
        <v>85</v>
      </c>
      <c r="J19" s="1" t="s">
        <v>86</v>
      </c>
      <c r="K19" s="1" t="s">
        <v>100</v>
      </c>
      <c r="L19" s="1">
        <v>0</v>
      </c>
      <c r="M19" s="12" t="s">
        <v>99</v>
      </c>
      <c r="N19" s="1"/>
      <c r="O19" s="1" t="s">
        <v>77</v>
      </c>
    </row>
    <row r="20" spans="1:18" x14ac:dyDescent="0.25">
      <c r="A20" s="2">
        <v>0.23</v>
      </c>
      <c r="B20" s="2">
        <v>0.84</v>
      </c>
      <c r="C20" s="13">
        <v>0.21</v>
      </c>
      <c r="D20" s="13">
        <v>0</v>
      </c>
      <c r="E20" s="2">
        <v>0.02</v>
      </c>
      <c r="F20" s="13">
        <v>0.19</v>
      </c>
      <c r="G20" s="13">
        <v>1.6</v>
      </c>
      <c r="H20" s="2">
        <v>0.08</v>
      </c>
      <c r="I20" s="2">
        <v>0</v>
      </c>
      <c r="J20" s="2">
        <v>0</v>
      </c>
      <c r="K20" s="2">
        <v>0.23</v>
      </c>
      <c r="L20" s="2">
        <v>0</v>
      </c>
      <c r="M20" s="13">
        <v>0</v>
      </c>
      <c r="N20" s="1"/>
    </row>
    <row r="21" spans="1:18" x14ac:dyDescent="0.25">
      <c r="A21">
        <v>1</v>
      </c>
      <c r="B21">
        <v>2</v>
      </c>
      <c r="C21" s="14">
        <v>4</v>
      </c>
      <c r="D21" s="14">
        <v>3</v>
      </c>
      <c r="E21">
        <v>2</v>
      </c>
      <c r="F21" s="14">
        <v>5</v>
      </c>
      <c r="G21" s="14">
        <v>5</v>
      </c>
      <c r="H21">
        <v>2</v>
      </c>
      <c r="I21">
        <v>3</v>
      </c>
      <c r="J21">
        <v>3</v>
      </c>
      <c r="K21">
        <v>4</v>
      </c>
      <c r="L21">
        <v>4</v>
      </c>
      <c r="M21" s="14">
        <v>4</v>
      </c>
      <c r="P21" t="s">
        <v>87</v>
      </c>
    </row>
    <row r="22" spans="1:18" x14ac:dyDescent="0.25">
      <c r="A22">
        <f t="shared" ref="A22:M22" si="1">A20*A21</f>
        <v>0.23</v>
      </c>
      <c r="B22">
        <f t="shared" si="1"/>
        <v>1.68</v>
      </c>
      <c r="C22">
        <f t="shared" si="1"/>
        <v>0.84</v>
      </c>
      <c r="D22">
        <f t="shared" si="1"/>
        <v>0</v>
      </c>
      <c r="E22">
        <f t="shared" si="1"/>
        <v>0.04</v>
      </c>
      <c r="F22">
        <f t="shared" si="1"/>
        <v>0.95</v>
      </c>
      <c r="G22">
        <f t="shared" si="1"/>
        <v>8</v>
      </c>
      <c r="H22">
        <f t="shared" si="1"/>
        <v>0.16</v>
      </c>
      <c r="I22">
        <f t="shared" si="1"/>
        <v>0</v>
      </c>
      <c r="J22">
        <f t="shared" si="1"/>
        <v>0</v>
      </c>
      <c r="K22">
        <f t="shared" si="1"/>
        <v>0.92</v>
      </c>
      <c r="L22">
        <f t="shared" si="1"/>
        <v>0</v>
      </c>
      <c r="M22">
        <f t="shared" si="1"/>
        <v>0</v>
      </c>
      <c r="N22">
        <f>SUM(A22:M22)</f>
        <v>12.82</v>
      </c>
      <c r="O22" s="14" t="s">
        <v>88</v>
      </c>
      <c r="P22">
        <f>C20+D20+F20+G20+M20</f>
        <v>2</v>
      </c>
      <c r="R22" t="s">
        <v>102</v>
      </c>
    </row>
    <row r="23" spans="1:18" x14ac:dyDescent="0.25">
      <c r="C23" s="14"/>
      <c r="D23" s="14"/>
      <c r="F23" s="14"/>
      <c r="G23" s="14"/>
      <c r="M23" s="14"/>
    </row>
    <row r="24" spans="1:18" x14ac:dyDescent="0.25">
      <c r="C24" s="14"/>
      <c r="D24" s="14"/>
      <c r="F24" s="14"/>
      <c r="G24" s="14"/>
      <c r="M24" s="14"/>
      <c r="O24" t="s">
        <v>89</v>
      </c>
      <c r="P24">
        <f>A20+B20+E20+H20+I20+J20+K20+L20</f>
        <v>1.4000000000000001</v>
      </c>
      <c r="R24" t="s">
        <v>103</v>
      </c>
    </row>
    <row r="25" spans="1:18" x14ac:dyDescent="0.25">
      <c r="C25" s="14"/>
      <c r="D25" s="14"/>
      <c r="F25" s="14"/>
      <c r="G25" s="14"/>
      <c r="M25" s="14"/>
    </row>
    <row r="26" spans="1:18" x14ac:dyDescent="0.25">
      <c r="C26" s="14"/>
      <c r="D26" s="14"/>
      <c r="F26" s="14"/>
      <c r="G26" s="14"/>
      <c r="M26" s="14">
        <v>3</v>
      </c>
      <c r="O26" t="s">
        <v>90</v>
      </c>
      <c r="P26">
        <v>6</v>
      </c>
    </row>
    <row r="27" spans="1:18" x14ac:dyDescent="0.25">
      <c r="C27" s="14"/>
      <c r="D27" s="14"/>
      <c r="F27" s="14"/>
      <c r="G27" s="14"/>
      <c r="M27" s="14"/>
      <c r="O27" t="s">
        <v>91</v>
      </c>
    </row>
    <row r="28" spans="1:18" x14ac:dyDescent="0.25">
      <c r="C28" s="14"/>
      <c r="D28" s="14"/>
      <c r="F28" s="14"/>
      <c r="G28" s="14"/>
      <c r="M28" s="14"/>
      <c r="O28" t="s">
        <v>92</v>
      </c>
      <c r="P28">
        <v>6</v>
      </c>
      <c r="Q28">
        <v>-12</v>
      </c>
    </row>
    <row r="29" spans="1:18" x14ac:dyDescent="0.25">
      <c r="C29" s="14"/>
      <c r="D29" s="14"/>
      <c r="F29" s="14"/>
      <c r="G29" s="14"/>
      <c r="M29" s="14"/>
    </row>
    <row r="30" spans="1:18" x14ac:dyDescent="0.25">
      <c r="C30" s="14"/>
      <c r="D30" s="14"/>
      <c r="F30" s="14"/>
      <c r="G30" s="14"/>
      <c r="M30" s="14"/>
      <c r="O30" t="s">
        <v>93</v>
      </c>
      <c r="P30">
        <v>0.25</v>
      </c>
      <c r="Q30">
        <v>-0.5</v>
      </c>
    </row>
    <row r="31" spans="1:18" x14ac:dyDescent="0.25">
      <c r="C31" s="14"/>
      <c r="D31" s="14"/>
      <c r="F31" s="14"/>
      <c r="G31" s="14"/>
      <c r="M31" s="14"/>
      <c r="O31" t="s">
        <v>94</v>
      </c>
      <c r="Q31">
        <v>0</v>
      </c>
    </row>
    <row r="32" spans="1:18" x14ac:dyDescent="0.25">
      <c r="C32" s="14"/>
      <c r="D32" s="14"/>
      <c r="F32" s="14"/>
      <c r="G32" s="14"/>
      <c r="M32" s="14"/>
      <c r="O32" t="s">
        <v>95</v>
      </c>
      <c r="P32">
        <v>0.32</v>
      </c>
      <c r="Q32">
        <v>-0.32</v>
      </c>
      <c r="R32" t="s">
        <v>96</v>
      </c>
    </row>
    <row r="33" spans="3:17" x14ac:dyDescent="0.25">
      <c r="C33" s="14"/>
      <c r="D33" s="14"/>
      <c r="F33" s="14"/>
      <c r="G33" s="14"/>
      <c r="M33" s="14"/>
      <c r="O33" t="s">
        <v>97</v>
      </c>
      <c r="P33">
        <v>1</v>
      </c>
    </row>
    <row r="34" spans="3:17" x14ac:dyDescent="0.25">
      <c r="C34" s="14"/>
      <c r="D34" s="14"/>
      <c r="F34" s="14"/>
      <c r="G34" s="14"/>
      <c r="M34" s="14"/>
      <c r="Q34">
        <f>SUM(Q28:Q32)</f>
        <v>-12.82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2013-01-10T22:46:02Z</dcterms:created>
  <dcterms:modified xsi:type="dcterms:W3CDTF">2013-07-05T22:56:23Z</dcterms:modified>
</cp:coreProperties>
</file>