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040" yWindow="15" windowWidth="10110" windowHeight="9660"/>
  </bookViews>
  <sheets>
    <sheet name="R141116" sheetId="3" r:id="rId1"/>
  </sheets>
  <definedNames>
    <definedName name="_xlnm.Print_Area" localSheetId="0">'R141116'!$A$1:$J$53</definedName>
  </definedNames>
  <calcPr calcId="125725"/>
</workbook>
</file>

<file path=xl/calcChain.xml><?xml version="1.0" encoding="utf-8"?>
<calcChain xmlns="http://schemas.openxmlformats.org/spreadsheetml/2006/main">
  <c r="M54" i="3"/>
  <c r="L54"/>
  <c r="K54"/>
  <c r="J54"/>
  <c r="I54"/>
  <c r="H54"/>
  <c r="I47"/>
  <c r="J47"/>
  <c r="K47"/>
  <c r="L47"/>
  <c r="M47"/>
  <c r="H47"/>
  <c r="L48" s="1"/>
  <c r="E26"/>
  <c r="F26" s="1"/>
  <c r="F25"/>
  <c r="E25"/>
  <c r="E24"/>
  <c r="F24" s="1"/>
  <c r="D16"/>
  <c r="C23" s="1"/>
  <c r="E16"/>
  <c r="F16"/>
  <c r="C22" s="1"/>
  <c r="G16"/>
  <c r="H16"/>
  <c r="I16"/>
  <c r="J16"/>
  <c r="D17"/>
  <c r="E17"/>
  <c r="F17"/>
  <c r="G17"/>
  <c r="H17"/>
  <c r="I17"/>
  <c r="J17"/>
  <c r="L55" l="1"/>
  <c r="C21"/>
  <c r="E23" l="1"/>
  <c r="F23" s="1"/>
  <c r="E22" l="1"/>
  <c r="F22" s="1"/>
  <c r="E21"/>
  <c r="F21" s="1"/>
  <c r="F27" l="1"/>
  <c r="C27"/>
  <c r="D32" l="1"/>
  <c r="G25" l="1"/>
  <c r="H25" s="1"/>
  <c r="G26"/>
  <c r="H26" s="1"/>
  <c r="G21"/>
  <c r="H21" s="1"/>
  <c r="G24"/>
  <c r="H24" s="1"/>
  <c r="G23"/>
  <c r="H23" s="1"/>
  <c r="G22"/>
  <c r="H22" s="1"/>
</calcChain>
</file>

<file path=xl/sharedStrings.xml><?xml version="1.0" encoding="utf-8"?>
<sst xmlns="http://schemas.openxmlformats.org/spreadsheetml/2006/main" count="69" uniqueCount="48">
  <si>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</si>
  <si>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</si>
  <si>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</si>
  <si>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</si>
  <si>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</si>
  <si>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</si>
  <si>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</si>
  <si>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</si>
  <si>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</si>
  <si>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</si>
  <si>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</si>
  <si>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</si>
  <si>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</si>
  <si>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</si>
  <si>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</si>
  <si>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</si>
  <si>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</si>
  <si>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</si>
  <si>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SiO2</t>
  </si>
  <si>
    <r>
      <t>SiO</t>
    </r>
    <r>
      <rPr>
        <vertAlign val="subscript"/>
        <sz val="10"/>
        <rFont val="Arial"/>
        <family val="2"/>
      </rPr>
      <t>2</t>
    </r>
  </si>
  <si>
    <t>Al2O3</t>
  </si>
  <si>
    <t>Na2O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</si>
  <si>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</si>
  <si>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 xml:space="preserve"> Na On albite-Cr </t>
  </si>
  <si>
    <t xml:space="preserve"> Fe On bas498-s 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</si>
  <si>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</si>
  <si>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t xml:space="preserve"> Ba On NBS_K458 </t>
  </si>
  <si>
    <t xml:space="preserve"> Sr On SrTiO3 </t>
  </si>
  <si>
    <t>R141116</t>
  </si>
  <si>
    <t>BaO</t>
  </si>
  <si>
    <t>SrO</t>
  </si>
  <si>
    <t>CuO</t>
  </si>
  <si>
    <t>Ba</t>
  </si>
  <si>
    <r>
      <t>BaCu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7</t>
    </r>
  </si>
  <si>
    <t xml:space="preserve"> Si On ol-fo92 </t>
  </si>
  <si>
    <t xml:space="preserve"> K  On kspar-OR1 </t>
  </si>
  <si>
    <t xml:space="preserve"> Ca, Al On anor-hk </t>
  </si>
  <si>
    <t xml:space="preserve"> Cu On cuprite </t>
  </si>
  <si>
    <t xml:space="preserve">Column Conditions :  Cond 1 : 20keV 20nA  </t>
  </si>
  <si>
    <t xml:space="preserve">Beam Size :  0 µm </t>
  </si>
  <si>
    <r>
      <t>Ba</t>
    </r>
    <r>
      <rPr>
        <vertAlign val="subscript"/>
        <sz val="14"/>
        <rFont val="Calibri"/>
        <family val="2"/>
        <scheme val="minor"/>
      </rPr>
      <t>1.01</t>
    </r>
    <r>
      <rPr>
        <sz val="14"/>
        <rFont val="Calibri"/>
        <family val="2"/>
        <scheme val="minor"/>
      </rPr>
      <t>Sr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Cu</t>
    </r>
    <r>
      <rPr>
        <vertAlign val="subscript"/>
        <sz val="14"/>
        <rFont val="Calibri"/>
        <family val="2"/>
        <scheme val="minor"/>
      </rPr>
      <t>2.03</t>
    </r>
    <r>
      <rPr>
        <sz val="14"/>
        <rFont val="Calibri"/>
        <family val="2"/>
        <scheme val="minor"/>
      </rPr>
      <t>Na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Si</t>
    </r>
    <r>
      <rPr>
        <vertAlign val="subscript"/>
        <sz val="14"/>
        <rFont val="Calibri"/>
        <family val="2"/>
        <scheme val="minor"/>
      </rPr>
      <t>1.97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7</t>
    </r>
  </si>
  <si>
    <t>Sr</t>
  </si>
  <si>
    <t>Cu</t>
  </si>
  <si>
    <t>Na</t>
  </si>
  <si>
    <t>Si</t>
  </si>
  <si>
    <t>O</t>
  </si>
  <si>
    <t>Ideal</t>
  </si>
  <si>
    <t>Calculated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</si>
</sst>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333333"/>
      <name val="Verdan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164" fontId="4" fillId="0" borderId="0" xfId="0" applyNumberFormat="1" applyFont="1"/>
    <xf numFmtId="2" fontId="0" fillId="0" borderId="0" xfId="0" applyNumberFormat="1" applyBorder="1"/>
    <xf numFmtId="2" fontId="4" fillId="0" borderId="0" xfId="0" applyNumberFormat="1" applyFont="1"/>
    <xf numFmtId="0" fontId="2" fillId="0" borderId="3" xfId="0" applyFont="1" applyBorder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0"/>
  <sheetViews>
    <sheetView tabSelected="1" zoomScale="85" zoomScaleNormal="85" workbookViewId="0">
      <selection activeCell="L26" sqref="L26"/>
    </sheetView>
  </sheetViews>
  <sheetFormatPr baseColWidth="10" defaultColWidth="11.42578125" defaultRowHeight="15"/>
  <cols>
    <col min="1" max="1" width="11.42578125" style="12"/>
    <col min="2" max="2" width="14" style="12" customWidth="1"/>
    <col min="3" max="3" width="13.85546875" style="12" customWidth="1"/>
    <col min="4" max="7" width="11.42578125" style="12"/>
    <col min="8" max="8" width="16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0">
      <c r="A1" s="12" t="s">
        <v>28</v>
      </c>
      <c r="D1" s="20"/>
    </row>
    <row r="3" spans="1:10">
      <c r="B3" s="7"/>
      <c r="C3" s="7"/>
      <c r="D3" s="7" t="s">
        <v>0</v>
      </c>
      <c r="E3" s="7"/>
      <c r="F3" s="7"/>
      <c r="G3" s="7"/>
      <c r="H3" s="7"/>
      <c r="I3" s="7"/>
      <c r="J3" s="7"/>
    </row>
    <row r="4" spans="1:10">
      <c r="B4" s="7" t="s">
        <v>2</v>
      </c>
      <c r="C4" s="7" t="s">
        <v>3</v>
      </c>
      <c r="D4" s="7" t="s">
        <v>21</v>
      </c>
      <c r="E4" s="7" t="s">
        <v>18</v>
      </c>
      <c r="F4" s="7" t="s">
        <v>20</v>
      </c>
      <c r="G4" s="7" t="s">
        <v>29</v>
      </c>
      <c r="H4" s="7" t="s">
        <v>30</v>
      </c>
      <c r="I4" s="7" t="s">
        <v>31</v>
      </c>
      <c r="J4" s="7" t="s">
        <v>1</v>
      </c>
    </row>
    <row r="5" spans="1:10">
      <c r="B5" s="7">
        <v>65</v>
      </c>
      <c r="C5" s="7" t="s">
        <v>28</v>
      </c>
      <c r="D5" s="7">
        <v>2.5919999999999999E-2</v>
      </c>
      <c r="E5" s="7">
        <v>26.862300000000001</v>
      </c>
      <c r="F5" s="7">
        <v>4.7140000000000001E-2</v>
      </c>
      <c r="G5" s="7">
        <v>35.458739999999999</v>
      </c>
      <c r="H5" s="7">
        <v>0.34498000000000001</v>
      </c>
      <c r="I5" s="7">
        <v>36.598689999999998</v>
      </c>
      <c r="J5" s="7">
        <v>99.347980000000007</v>
      </c>
    </row>
    <row r="6" spans="1:10">
      <c r="B6" s="7">
        <v>66</v>
      </c>
      <c r="C6" s="7" t="s">
        <v>28</v>
      </c>
      <c r="D6" s="7">
        <v>4.7899999999999998E-2</v>
      </c>
      <c r="E6" s="7">
        <v>26.918099999999999</v>
      </c>
      <c r="F6" s="7">
        <v>2.001E-2</v>
      </c>
      <c r="G6" s="7">
        <v>35.320970000000003</v>
      </c>
      <c r="H6" s="7">
        <v>0.15956999999999999</v>
      </c>
      <c r="I6" s="7">
        <v>36.508490000000002</v>
      </c>
      <c r="J6" s="7">
        <v>98.983109999999996</v>
      </c>
    </row>
    <row r="7" spans="1:10">
      <c r="B7" s="7">
        <v>67</v>
      </c>
      <c r="C7" s="7" t="s">
        <v>28</v>
      </c>
      <c r="D7" s="7">
        <v>2.7560000000000001E-2</v>
      </c>
      <c r="E7" s="7">
        <v>26.636939999999999</v>
      </c>
      <c r="F7" s="7">
        <v>2.1999999999999999E-2</v>
      </c>
      <c r="G7" s="7">
        <v>35.13082</v>
      </c>
      <c r="H7" s="7">
        <v>0.29774</v>
      </c>
      <c r="I7" s="7">
        <v>36.795340000000003</v>
      </c>
      <c r="J7" s="7">
        <v>98.913420000000002</v>
      </c>
    </row>
    <row r="8" spans="1:10">
      <c r="B8" s="7">
        <v>68</v>
      </c>
      <c r="C8" s="7" t="s">
        <v>28</v>
      </c>
      <c r="D8" s="7">
        <v>4.1540000000000001E-2</v>
      </c>
      <c r="E8" s="7">
        <v>26.623370000000001</v>
      </c>
      <c r="F8" s="7">
        <v>3.0269999999999998E-2</v>
      </c>
      <c r="G8" s="7">
        <v>35.239910000000002</v>
      </c>
      <c r="H8" s="7">
        <v>0.34800999999999999</v>
      </c>
      <c r="I8" s="7">
        <v>36.693190000000001</v>
      </c>
      <c r="J8" s="7">
        <v>98.981539999999995</v>
      </c>
    </row>
    <row r="9" spans="1:10">
      <c r="B9" s="7">
        <v>71</v>
      </c>
      <c r="C9" s="7" t="s">
        <v>28</v>
      </c>
      <c r="D9" s="7">
        <v>3.7740000000000003E-2</v>
      </c>
      <c r="E9" s="7">
        <v>27.106850000000001</v>
      </c>
      <c r="F9" s="7">
        <v>4.4569999999999999E-2</v>
      </c>
      <c r="G9" s="7">
        <v>34.945259999999998</v>
      </c>
      <c r="H9" s="7">
        <v>0.32838000000000001</v>
      </c>
      <c r="I9" s="7">
        <v>36.611710000000002</v>
      </c>
      <c r="J9" s="7">
        <v>99.074550000000002</v>
      </c>
    </row>
    <row r="10" spans="1:10">
      <c r="B10" s="7">
        <v>72</v>
      </c>
      <c r="C10" s="7" t="s">
        <v>28</v>
      </c>
      <c r="D10" s="7">
        <v>6.5890000000000004E-2</v>
      </c>
      <c r="E10" s="7">
        <v>26.63664</v>
      </c>
      <c r="F10" s="7">
        <v>9.6699999999999998E-3</v>
      </c>
      <c r="G10" s="7">
        <v>35.13767</v>
      </c>
      <c r="H10" s="7">
        <v>0.56784999999999997</v>
      </c>
      <c r="I10" s="7">
        <v>36.627389999999998</v>
      </c>
      <c r="J10" s="7">
        <v>99.061000000000007</v>
      </c>
    </row>
    <row r="11" spans="1:10">
      <c r="B11" s="7">
        <v>73</v>
      </c>
      <c r="C11" s="7" t="s">
        <v>28</v>
      </c>
      <c r="D11" s="7">
        <v>4.24E-2</v>
      </c>
      <c r="E11" s="7">
        <v>26.986329999999999</v>
      </c>
      <c r="F11" s="7">
        <v>4.8390000000000002E-2</v>
      </c>
      <c r="G11" s="7">
        <v>35.081409999999998</v>
      </c>
      <c r="H11" s="7">
        <v>0.53066000000000002</v>
      </c>
      <c r="I11" s="7">
        <v>36.522500000000001</v>
      </c>
      <c r="J11" s="7">
        <v>99.221209999999999</v>
      </c>
    </row>
    <row r="12" spans="1:10">
      <c r="B12" s="7">
        <v>74</v>
      </c>
      <c r="C12" s="7" t="s">
        <v>28</v>
      </c>
      <c r="D12" s="7">
        <v>4.403E-2</v>
      </c>
      <c r="E12" s="7">
        <v>26.948090000000001</v>
      </c>
      <c r="F12" s="7">
        <v>2.069E-2</v>
      </c>
      <c r="G12" s="7">
        <v>35.551169999999999</v>
      </c>
      <c r="H12" s="7">
        <v>0.20715</v>
      </c>
      <c r="I12" s="7">
        <v>36.739699999999999</v>
      </c>
      <c r="J12" s="7">
        <v>99.540589999999995</v>
      </c>
    </row>
    <row r="13" spans="1:10">
      <c r="B13" s="7">
        <v>75</v>
      </c>
      <c r="C13" s="7" t="s">
        <v>28</v>
      </c>
      <c r="D13" s="7">
        <v>3.1419999999999997E-2</v>
      </c>
      <c r="E13" s="7">
        <v>26.613880000000002</v>
      </c>
      <c r="F13" s="7">
        <v>5.357E-2</v>
      </c>
      <c r="G13" s="7">
        <v>34.974029999999999</v>
      </c>
      <c r="H13" s="7">
        <v>0.45685999999999999</v>
      </c>
      <c r="I13" s="7">
        <v>36.457369999999997</v>
      </c>
      <c r="J13" s="7">
        <v>98.590479999999999</v>
      </c>
    </row>
    <row r="14" spans="1:10">
      <c r="B14" s="7">
        <v>76</v>
      </c>
      <c r="C14" s="7" t="s">
        <v>28</v>
      </c>
      <c r="D14" s="7">
        <v>1.966E-2</v>
      </c>
      <c r="E14" s="7">
        <v>26.467220000000001</v>
      </c>
      <c r="F14" s="7">
        <v>6.0720000000000003E-2</v>
      </c>
      <c r="G14" s="7">
        <v>35.06709</v>
      </c>
      <c r="H14" s="7">
        <v>0.41778999999999999</v>
      </c>
      <c r="I14" s="7">
        <v>36.788609999999998</v>
      </c>
      <c r="J14" s="7">
        <v>98.828869999999995</v>
      </c>
    </row>
    <row r="15" spans="1:10" ht="15.75" thickBot="1">
      <c r="B15" s="7">
        <v>77</v>
      </c>
      <c r="C15" s="7" t="s">
        <v>28</v>
      </c>
      <c r="D15" s="7">
        <v>2.7490000000000001E-2</v>
      </c>
      <c r="E15" s="7">
        <v>26.881440000000001</v>
      </c>
      <c r="F15" s="7">
        <v>3.9359999999999999E-2</v>
      </c>
      <c r="G15" s="7">
        <v>35.263590000000001</v>
      </c>
      <c r="H15" s="7">
        <v>0.28005000000000002</v>
      </c>
      <c r="I15" s="7">
        <v>36.823720000000002</v>
      </c>
      <c r="J15" s="7">
        <v>99.318399999999997</v>
      </c>
    </row>
    <row r="16" spans="1:10">
      <c r="B16" s="13" t="s">
        <v>4</v>
      </c>
      <c r="C16" s="14"/>
      <c r="D16" s="14">
        <f>AVERAGE(D5:D15)</f>
        <v>3.7413636363636364E-2</v>
      </c>
      <c r="E16" s="14">
        <f>AVERAGE(E5:E15)</f>
        <v>26.789196363636368</v>
      </c>
      <c r="F16" s="14">
        <f>AVERAGE(F5:F15)</f>
        <v>3.6035454545454544E-2</v>
      </c>
      <c r="G16" s="14">
        <f>AVERAGE(G5:G15)</f>
        <v>35.19733272727273</v>
      </c>
      <c r="H16" s="14">
        <f>AVERAGE(H5:H15)</f>
        <v>0.3580945454545455</v>
      </c>
      <c r="I16" s="14">
        <f>AVERAGE(I5:I15)</f>
        <v>36.651519090909083</v>
      </c>
      <c r="J16" s="14">
        <f>AVERAGE(J5:J15)</f>
        <v>99.078286363636337</v>
      </c>
    </row>
    <row r="17" spans="2:13">
      <c r="B17" s="7" t="s">
        <v>5</v>
      </c>
      <c r="D17" s="12">
        <f>STDEV(D5:D15)</f>
        <v>1.2982419861279534E-2</v>
      </c>
      <c r="E17" s="12">
        <f>STDEV(E5:E15)</f>
        <v>0.20095778209712636</v>
      </c>
      <c r="F17" s="12">
        <f>STDEV(F5:F15)</f>
        <v>1.6414303740114211E-2</v>
      </c>
      <c r="G17" s="12">
        <f>STDEV(G5:G15)</f>
        <v>0.19152368047300075</v>
      </c>
      <c r="H17" s="12">
        <f>STDEV(H5:H15)</f>
        <v>0.1265625797274719</v>
      </c>
      <c r="I17" s="12">
        <f>STDEV(I5:I15)</f>
        <v>0.12585661186084363</v>
      </c>
      <c r="J17" s="12">
        <f>STDEV(J5:J15)</f>
        <v>0.26657394854984351</v>
      </c>
    </row>
    <row r="19" spans="2:13">
      <c r="J19" s="20"/>
    </row>
    <row r="20" spans="2:13" ht="15.75" thickBot="1">
      <c r="B20" s="1" t="s">
        <v>0</v>
      </c>
      <c r="C20" s="1" t="s">
        <v>6</v>
      </c>
      <c r="D20" s="1" t="s">
        <v>7</v>
      </c>
      <c r="E20" s="1" t="s">
        <v>8</v>
      </c>
      <c r="F20" s="1" t="s">
        <v>9</v>
      </c>
      <c r="G20" s="1" t="s">
        <v>10</v>
      </c>
      <c r="H20" s="1" t="s">
        <v>11</v>
      </c>
      <c r="I20" s="16"/>
    </row>
    <row r="21" spans="2:13" ht="15.75">
      <c r="B21" s="2" t="s">
        <v>19</v>
      </c>
      <c r="C21" s="19">
        <f>E16</f>
        <v>26.789196363636368</v>
      </c>
      <c r="D21" s="19">
        <v>60.08</v>
      </c>
      <c r="E21" s="2">
        <f t="shared" ref="E21:E26" si="0">C21/D21</f>
        <v>0.44589208328289559</v>
      </c>
      <c r="F21" s="2">
        <f t="shared" ref="F21" si="1">2*E21</f>
        <v>0.89178416656579118</v>
      </c>
      <c r="G21" s="2">
        <f>F21*$D$32</f>
        <v>3.9328447857647113</v>
      </c>
      <c r="H21" s="19">
        <f t="shared" ref="H21" si="2">G21/2</f>
        <v>1.9664223928823557</v>
      </c>
      <c r="I21" s="16"/>
    </row>
    <row r="22" spans="2:13" ht="15.75">
      <c r="B22" s="3" t="s">
        <v>22</v>
      </c>
      <c r="C22" s="4">
        <f>F16</f>
        <v>3.6035454545454544E-2</v>
      </c>
      <c r="D22" s="4">
        <v>101.94</v>
      </c>
      <c r="E22" s="3">
        <f t="shared" si="0"/>
        <v>3.5349670929423724E-4</v>
      </c>
      <c r="F22" s="3">
        <f t="shared" ref="F22" si="3">3*E22</f>
        <v>1.0604901278827117E-3</v>
      </c>
      <c r="G22" s="2">
        <f>F22*$D$32</f>
        <v>4.6768525683291316E-3</v>
      </c>
      <c r="H22" s="4">
        <f t="shared" ref="H22" si="4">G22*2/3</f>
        <v>3.1179017122194212E-3</v>
      </c>
    </row>
    <row r="23" spans="2:13" ht="15.75">
      <c r="B23" s="3" t="s">
        <v>25</v>
      </c>
      <c r="C23" s="4">
        <f>D16</f>
        <v>3.7413636363636364E-2</v>
      </c>
      <c r="D23" s="5">
        <v>61.98</v>
      </c>
      <c r="E23" s="3">
        <f t="shared" si="0"/>
        <v>6.0364047053301654E-4</v>
      </c>
      <c r="F23" s="3">
        <f t="shared" ref="F23:F26" si="5">E23*1</f>
        <v>6.0364047053301654E-4</v>
      </c>
      <c r="G23" s="2">
        <f>F23*$D$32</f>
        <v>2.6621063324711852E-3</v>
      </c>
      <c r="H23" s="4">
        <f t="shared" ref="H23" si="6">2*G23</f>
        <v>5.3242126649423703E-3</v>
      </c>
      <c r="I23" s="17"/>
    </row>
    <row r="24" spans="2:13">
      <c r="B24" s="24" t="s">
        <v>31</v>
      </c>
      <c r="C24" s="4">
        <v>36.65</v>
      </c>
      <c r="D24" s="5">
        <v>79.539400000000001</v>
      </c>
      <c r="E24" s="3">
        <f t="shared" si="0"/>
        <v>0.46077792892579023</v>
      </c>
      <c r="F24" s="3">
        <f t="shared" si="5"/>
        <v>0.46077792892579023</v>
      </c>
      <c r="G24" s="2">
        <f>F24*$D$32</f>
        <v>2.0320702509776667</v>
      </c>
      <c r="H24" s="4">
        <f>G24</f>
        <v>2.0320702509776667</v>
      </c>
      <c r="I24" s="22"/>
    </row>
    <row r="25" spans="2:13">
      <c r="B25" s="3" t="s">
        <v>29</v>
      </c>
      <c r="C25" s="4">
        <v>35.200000000000003</v>
      </c>
      <c r="D25" s="5">
        <v>153.33000000000001</v>
      </c>
      <c r="E25" s="3">
        <f t="shared" si="0"/>
        <v>0.22957020804800105</v>
      </c>
      <c r="F25" s="3">
        <f t="shared" si="5"/>
        <v>0.22957020804800105</v>
      </c>
      <c r="G25" s="2">
        <f t="shared" ref="G25:G26" si="7">F25*$D$32</f>
        <v>1.0124243393615939</v>
      </c>
      <c r="H25" s="4">
        <f t="shared" ref="H25:H26" si="8">G25</f>
        <v>1.0124243393615939</v>
      </c>
      <c r="I25" s="22"/>
    </row>
    <row r="26" spans="2:13">
      <c r="B26" s="24" t="s">
        <v>30</v>
      </c>
      <c r="C26" s="4">
        <v>0.36</v>
      </c>
      <c r="D26" s="5">
        <v>103.62</v>
      </c>
      <c r="E26" s="3">
        <f t="shared" si="0"/>
        <v>3.4742327735958305E-3</v>
      </c>
      <c r="F26" s="3">
        <f t="shared" si="5"/>
        <v>3.4742327735958305E-3</v>
      </c>
      <c r="G26" s="2">
        <f t="shared" si="7"/>
        <v>1.5321664995227521E-2</v>
      </c>
      <c r="H26" s="4">
        <f t="shared" si="8"/>
        <v>1.5321664995227521E-2</v>
      </c>
      <c r="I26" s="22"/>
    </row>
    <row r="27" spans="2:13">
      <c r="B27" s="6" t="s">
        <v>12</v>
      </c>
      <c r="C27" s="15">
        <f>SUM(C21:C26)</f>
        <v>99.072645454545452</v>
      </c>
      <c r="D27" s="7"/>
      <c r="E27" s="7"/>
      <c r="F27" s="3">
        <f>SUM(F21:F26)</f>
        <v>1.5872706669115941</v>
      </c>
      <c r="G27" s="7"/>
      <c r="H27" s="7"/>
      <c r="I27" s="7"/>
    </row>
    <row r="30" spans="2:13">
      <c r="B30" s="9" t="s">
        <v>13</v>
      </c>
      <c r="C30" s="10"/>
      <c r="D30" s="11">
        <v>7</v>
      </c>
      <c r="M30" s="25"/>
    </row>
    <row r="31" spans="2:13">
      <c r="B31" s="10"/>
      <c r="C31" s="10"/>
      <c r="D31" s="10"/>
    </row>
    <row r="32" spans="2:13">
      <c r="B32" s="10" t="s">
        <v>14</v>
      </c>
      <c r="C32" s="10"/>
      <c r="D32" s="10">
        <f>D30/F27</f>
        <v>4.4100859077929888</v>
      </c>
    </row>
    <row r="36" spans="1:13" ht="20.25">
      <c r="B36" s="8" t="s">
        <v>15</v>
      </c>
      <c r="C36" s="7"/>
      <c r="D36" s="18" t="s">
        <v>33</v>
      </c>
      <c r="I36" s="20"/>
    </row>
    <row r="37" spans="1:13" ht="20.25">
      <c r="B37" s="8" t="s">
        <v>16</v>
      </c>
      <c r="C37" s="7"/>
      <c r="D37" s="18" t="s">
        <v>40</v>
      </c>
    </row>
    <row r="43" spans="1:13">
      <c r="H43" s="12" t="s">
        <v>46</v>
      </c>
    </row>
    <row r="44" spans="1:13">
      <c r="H44" s="12" t="s">
        <v>32</v>
      </c>
      <c r="I44" s="12" t="s">
        <v>41</v>
      </c>
      <c r="J44" s="12" t="s">
        <v>42</v>
      </c>
      <c r="K44" s="12" t="s">
        <v>43</v>
      </c>
      <c r="L44" s="12" t="s">
        <v>44</v>
      </c>
      <c r="M44" s="12" t="s">
        <v>45</v>
      </c>
    </row>
    <row r="45" spans="1:13">
      <c r="A45" s="7" t="s">
        <v>38</v>
      </c>
      <c r="B45" s="7"/>
      <c r="C45" s="7"/>
      <c r="D45" s="7"/>
      <c r="E45" s="7"/>
      <c r="F45" s="7"/>
      <c r="G45" s="7"/>
      <c r="H45" s="12">
        <v>2</v>
      </c>
      <c r="I45" s="12">
        <v>2</v>
      </c>
      <c r="J45" s="12">
        <v>2</v>
      </c>
      <c r="K45" s="12">
        <v>1</v>
      </c>
      <c r="L45" s="12">
        <v>4</v>
      </c>
      <c r="M45" s="12">
        <v>-2</v>
      </c>
    </row>
    <row r="46" spans="1:13">
      <c r="A46" s="7" t="s">
        <v>39</v>
      </c>
      <c r="H46" s="12">
        <v>1</v>
      </c>
      <c r="I46" s="12">
        <v>0</v>
      </c>
      <c r="J46" s="12">
        <v>2</v>
      </c>
      <c r="K46" s="12">
        <v>0</v>
      </c>
      <c r="L46" s="12">
        <v>2</v>
      </c>
      <c r="M46" s="12">
        <v>7</v>
      </c>
    </row>
    <row r="47" spans="1:13">
      <c r="H47" s="12">
        <f>H45*H46</f>
        <v>2</v>
      </c>
      <c r="I47" s="12">
        <f t="shared" ref="I47:M47" si="9">I45*I46</f>
        <v>0</v>
      </c>
      <c r="J47" s="12">
        <f t="shared" si="9"/>
        <v>4</v>
      </c>
      <c r="K47" s="12">
        <f t="shared" si="9"/>
        <v>0</v>
      </c>
      <c r="L47" s="12">
        <f t="shared" si="9"/>
        <v>8</v>
      </c>
      <c r="M47" s="12">
        <f t="shared" si="9"/>
        <v>-14</v>
      </c>
    </row>
    <row r="48" spans="1:13">
      <c r="A48" s="7" t="s">
        <v>17</v>
      </c>
      <c r="L48" s="12">
        <f>H47+I47+J47+K47+L47</f>
        <v>14</v>
      </c>
    </row>
    <row r="49" spans="1:13">
      <c r="A49" s="7" t="s">
        <v>23</v>
      </c>
    </row>
    <row r="50" spans="1:13">
      <c r="A50" s="7" t="s">
        <v>34</v>
      </c>
      <c r="H50" s="12" t="s">
        <v>47</v>
      </c>
    </row>
    <row r="51" spans="1:13">
      <c r="A51" s="7" t="s">
        <v>35</v>
      </c>
      <c r="F51" s="23"/>
      <c r="G51" s="23"/>
      <c r="H51" s="12" t="s">
        <v>32</v>
      </c>
      <c r="I51" s="12" t="s">
        <v>41</v>
      </c>
      <c r="J51" s="12" t="s">
        <v>42</v>
      </c>
      <c r="K51" s="12" t="s">
        <v>43</v>
      </c>
      <c r="L51" s="12" t="s">
        <v>44</v>
      </c>
      <c r="M51" s="12" t="s">
        <v>45</v>
      </c>
    </row>
    <row r="52" spans="1:13">
      <c r="A52" s="7" t="s">
        <v>36</v>
      </c>
      <c r="H52" s="12">
        <v>2</v>
      </c>
      <c r="I52" s="12">
        <v>2</v>
      </c>
      <c r="J52" s="12">
        <v>2</v>
      </c>
      <c r="K52" s="12">
        <v>1</v>
      </c>
      <c r="L52" s="12">
        <v>4</v>
      </c>
      <c r="M52" s="12">
        <v>-2</v>
      </c>
    </row>
    <row r="53" spans="1:13">
      <c r="A53" s="7" t="s">
        <v>37</v>
      </c>
      <c r="H53" s="12">
        <v>1.01</v>
      </c>
      <c r="I53" s="12">
        <v>0.02</v>
      </c>
      <c r="J53" s="12">
        <v>2.0299999999999998</v>
      </c>
      <c r="K53" s="12">
        <v>0.01</v>
      </c>
      <c r="L53" s="12">
        <v>1.97</v>
      </c>
      <c r="M53" s="12">
        <v>7</v>
      </c>
    </row>
    <row r="54" spans="1:13">
      <c r="A54" s="7" t="s">
        <v>27</v>
      </c>
      <c r="H54" s="12">
        <f>H52*H53</f>
        <v>2.02</v>
      </c>
      <c r="I54" s="12">
        <f t="shared" ref="I54" si="10">I52*I53</f>
        <v>0.04</v>
      </c>
      <c r="J54" s="12">
        <f t="shared" ref="J54" si="11">J52*J53</f>
        <v>4.0599999999999996</v>
      </c>
      <c r="K54" s="12">
        <f t="shared" ref="K54" si="12">K52*K53</f>
        <v>0.01</v>
      </c>
      <c r="L54" s="12">
        <f t="shared" ref="L54" si="13">L52*L53</f>
        <v>7.88</v>
      </c>
      <c r="M54" s="12">
        <f t="shared" ref="M54" si="14">M52*M53</f>
        <v>-14</v>
      </c>
    </row>
    <row r="55" spans="1:13">
      <c r="A55" s="7" t="s">
        <v>26</v>
      </c>
      <c r="L55" s="12">
        <f>H54+I54+J54+K54+L54</f>
        <v>14.009999999999998</v>
      </c>
    </row>
    <row r="56" spans="1:13">
      <c r="A56" s="7" t="s">
        <v>24</v>
      </c>
    </row>
    <row r="60" spans="1:13">
      <c r="I60" s="21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R141116</vt:lpstr>
      <vt:lpstr>'R141116'!Área_de_impresión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eduardo</cp:lastModifiedBy>
  <cp:lastPrinted>2014-10-02T23:35:20Z</cp:lastPrinted>
  <dcterms:created xsi:type="dcterms:W3CDTF">2013-02-13T18:48:10Z</dcterms:created>
  <dcterms:modified xsi:type="dcterms:W3CDTF">2015-02-16T19:08:52Z</dcterms:modified>
</cp:coreProperties>
</file>