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9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46" i="1" l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D27" i="1"/>
  <c r="D28" i="1" s="1"/>
  <c r="E27" i="1"/>
  <c r="F27" i="1"/>
  <c r="G27" i="1"/>
  <c r="H27" i="1"/>
  <c r="H28" i="1" s="1"/>
  <c r="I27" i="1"/>
  <c r="J27" i="1"/>
  <c r="K27" i="1"/>
  <c r="L27" i="1"/>
  <c r="L28" i="1" s="1"/>
  <c r="M27" i="1"/>
  <c r="N27" i="1"/>
  <c r="N28" i="1" s="1"/>
  <c r="O27" i="1"/>
  <c r="P27" i="1"/>
  <c r="P28" i="1" s="1"/>
  <c r="Q27" i="1"/>
  <c r="R27" i="1"/>
  <c r="R28" i="1" s="1"/>
  <c r="F28" i="1"/>
  <c r="J28" i="1"/>
  <c r="C27" i="1"/>
  <c r="C26" i="1"/>
  <c r="C28" i="1" l="1"/>
  <c r="Q28" i="1"/>
  <c r="O28" i="1"/>
  <c r="M28" i="1"/>
  <c r="K28" i="1"/>
  <c r="I28" i="1"/>
  <c r="G28" i="1"/>
  <c r="E28" i="1"/>
  <c r="C44" i="1" l="1"/>
  <c r="C43" i="1"/>
  <c r="C42" i="1"/>
  <c r="C41" i="1"/>
  <c r="D41" i="1" s="1"/>
  <c r="E41" i="1" s="1"/>
  <c r="C40" i="1"/>
  <c r="D40" i="1" s="1"/>
  <c r="E40" i="1" s="1"/>
  <c r="C39" i="1"/>
  <c r="D39" i="1" s="1"/>
  <c r="E39" i="1" s="1"/>
  <c r="C38" i="1"/>
  <c r="D38" i="1" s="1"/>
  <c r="E38" i="1" s="1"/>
  <c r="D42" i="1" l="1"/>
  <c r="E42" i="1" s="1"/>
  <c r="D44" i="1"/>
  <c r="E44" i="1" s="1"/>
  <c r="D43" i="1"/>
  <c r="E43" i="1" s="1"/>
  <c r="B50" i="1"/>
  <c r="D49" i="1"/>
  <c r="E49" i="1" s="1"/>
  <c r="E48" i="1"/>
  <c r="D47" i="1"/>
  <c r="E47" i="1" s="1"/>
  <c r="D46" i="1"/>
  <c r="E46" i="1" s="1"/>
  <c r="D45" i="1"/>
  <c r="E45" i="1" s="1"/>
  <c r="D37" i="1"/>
  <c r="E37" i="1" s="1"/>
  <c r="C36" i="1"/>
  <c r="D36" i="1" s="1"/>
  <c r="E36" i="1" s="1"/>
  <c r="D35" i="1"/>
  <c r="E35" i="1" s="1"/>
  <c r="D34" i="1"/>
  <c r="E34" i="1" s="1"/>
  <c r="D33" i="1"/>
  <c r="E33" i="1" s="1"/>
  <c r="F40" i="1" l="1"/>
  <c r="G40" i="1" s="1"/>
  <c r="F42" i="1"/>
  <c r="G42" i="1" s="1"/>
  <c r="F39" i="1"/>
  <c r="G39" i="1" s="1"/>
  <c r="F43" i="1"/>
  <c r="G43" i="1" s="1"/>
  <c r="F44" i="1"/>
  <c r="G44" i="1" s="1"/>
  <c r="F41" i="1"/>
  <c r="G41" i="1" s="1"/>
  <c r="F38" i="1"/>
  <c r="G38" i="1" s="1"/>
  <c r="E50" i="1"/>
  <c r="D57" i="1" s="1"/>
  <c r="F49" i="1" s="1"/>
  <c r="G49" i="1" s="1"/>
  <c r="J37" i="1" s="1"/>
  <c r="F47" i="1" l="1"/>
  <c r="G47" i="1" s="1"/>
  <c r="J38" i="1" s="1"/>
  <c r="F45" i="1"/>
  <c r="G45" i="1" s="1"/>
  <c r="F33" i="1"/>
  <c r="G33" i="1" s="1"/>
  <c r="F36" i="1"/>
  <c r="G36" i="1" s="1"/>
  <c r="F46" i="1"/>
  <c r="G46" i="1" s="1"/>
  <c r="J35" i="1" s="1"/>
  <c r="F34" i="1"/>
  <c r="G34" i="1" s="1"/>
  <c r="F37" i="1"/>
  <c r="G37" i="1" s="1"/>
  <c r="F35" i="1"/>
  <c r="G35" i="1" s="1"/>
  <c r="J36" i="1" l="1"/>
</calcChain>
</file>

<file path=xl/sharedStrings.xml><?xml version="1.0" encoding="utf-8"?>
<sst xmlns="http://schemas.openxmlformats.org/spreadsheetml/2006/main" count="138" uniqueCount="58">
  <si>
    <t>Fit Calulator without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</si>
  <si>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</si>
  <si>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</si>
  <si>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</si>
  <si>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</si>
  <si>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</si>
  <si>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</si>
  <si>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</si>
  <si>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t>CaO</t>
  </si>
  <si>
    <t>Total:</t>
  </si>
  <si>
    <t>Enter Oxygens in formula:</t>
  </si>
  <si>
    <t>Oxygen Factor Calculation:</t>
  </si>
  <si>
    <t>F=</t>
  </si>
  <si>
    <t>F is factor for anion proportion calculation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</si>
  <si>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</si>
  <si>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</si>
  <si>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t>R060670. 4nA, 20um</t>
  </si>
  <si>
    <t>R060670. 2nA, 20um</t>
  </si>
  <si>
    <t>Point#</t>
  </si>
  <si>
    <t>Comment</t>
  </si>
  <si>
    <t>Total</t>
  </si>
  <si>
    <t>Na2O</t>
  </si>
  <si>
    <t>CO2</t>
  </si>
  <si>
    <t>Y2O3</t>
  </si>
  <si>
    <t>Nd2O3</t>
  </si>
  <si>
    <t>Sm2O3</t>
  </si>
  <si>
    <t>Eu2O3</t>
  </si>
  <si>
    <t>Gd2O3</t>
  </si>
  <si>
    <t>Tb2O3</t>
  </si>
  <si>
    <t>Dy2O3</t>
  </si>
  <si>
    <t>Er2O3</t>
  </si>
  <si>
    <t>Ho2O3</t>
  </si>
  <si>
    <t>Yb2O3</t>
  </si>
  <si>
    <t>Tm2O3</t>
  </si>
  <si>
    <t>Lu2O3</t>
  </si>
  <si>
    <t>Average</t>
  </si>
  <si>
    <t>Std Dev</t>
  </si>
  <si>
    <r>
      <t>Na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</si>
  <si>
    <r>
      <t>Y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</si>
  <si>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Nd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</si>
  <si>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Sm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</si>
  <si>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Eu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</si>
  <si>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Gd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</si>
  <si>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Tb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</si>
  <si>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Dy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</si>
  <si>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Er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</si>
  <si>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Ho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</si>
  <si>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Tm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</si>
  <si>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Yb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</si>
  <si>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Lu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</si>
  <si>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CO</t>
    </r>
    <r>
      <rPr>
        <b/>
        <vertAlign val="subscript"/>
        <sz val="10"/>
        <rFont val="Arial"/>
        <family val="2"/>
      </rPr>
      <t>2</t>
    </r>
  </si>
  <si>
    <t>Sample Description:Shomiokite-(Y) R060670</t>
  </si>
  <si>
    <r>
      <t>Na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Y(CO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·3H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</si>
  <si>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 xml:space="preserve">Na = </t>
  </si>
  <si>
    <t xml:space="preserve">REE = </t>
  </si>
  <si>
    <t xml:space="preserve">C = </t>
  </si>
  <si>
    <t xml:space="preserve">H2O = </t>
  </si>
  <si>
    <r>
      <t>Na</t>
    </r>
    <r>
      <rPr>
        <vertAlign val="subscript"/>
        <sz val="12"/>
        <color theme="1"/>
        <rFont val="Calibri"/>
        <family val="2"/>
        <scheme val="minor"/>
      </rPr>
      <t>2.80</t>
    </r>
    <r>
      <rPr>
        <sz val="12"/>
        <color theme="1"/>
        <rFont val="Calibri"/>
        <family val="2"/>
        <scheme val="minor"/>
      </rPr>
      <t>(Y</t>
    </r>
    <r>
      <rPr>
        <vertAlign val="subscript"/>
        <sz val="12"/>
        <color theme="1"/>
        <rFont val="Calibri"/>
        <family val="2"/>
        <scheme val="minor"/>
      </rPr>
      <t>0.81</t>
    </r>
    <r>
      <rPr>
        <sz val="12"/>
        <color theme="1"/>
        <rFont val="Calibri"/>
        <family val="2"/>
        <scheme val="minor"/>
      </rPr>
      <t>Gd</t>
    </r>
    <r>
      <rPr>
        <vertAlign val="subscript"/>
        <sz val="12"/>
        <color theme="1"/>
        <rFont val="Calibri"/>
        <family val="2"/>
        <scheme val="minor"/>
      </rPr>
      <t>0.02</t>
    </r>
    <r>
      <rPr>
        <sz val="12"/>
        <color theme="1"/>
        <rFont val="Calibri"/>
        <family val="2"/>
        <scheme val="minor"/>
      </rPr>
      <t>Er</t>
    </r>
    <r>
      <rPr>
        <vertAlign val="subscript"/>
        <sz val="12"/>
        <color theme="1"/>
        <rFont val="Calibri"/>
        <family val="2"/>
        <scheme val="minor"/>
      </rPr>
      <t>0.01</t>
    </r>
    <r>
      <rPr>
        <sz val="12"/>
        <color theme="1"/>
        <rFont val="Calibri"/>
        <family val="2"/>
        <scheme val="minor"/>
      </rPr>
      <t>Sm</t>
    </r>
    <r>
      <rPr>
        <vertAlign val="subscript"/>
        <sz val="12"/>
        <color theme="1"/>
        <rFont val="Calibri"/>
        <family val="2"/>
        <scheme val="minor"/>
      </rPr>
      <t>0.01</t>
    </r>
    <r>
      <rPr>
        <sz val="12"/>
        <color theme="1"/>
        <rFont val="Calibri"/>
        <family val="2"/>
        <scheme val="minor"/>
      </rPr>
      <t>Dy</t>
    </r>
    <r>
      <rPr>
        <vertAlign val="subscript"/>
        <sz val="12"/>
        <color theme="1"/>
        <rFont val="Calibri"/>
        <family val="2"/>
        <scheme val="minor"/>
      </rPr>
      <t>0.01</t>
    </r>
    <r>
      <rPr>
        <sz val="12"/>
        <color theme="1"/>
        <rFont val="Calibri"/>
        <family val="2"/>
        <scheme val="minor"/>
      </rPr>
      <t>Yb</t>
    </r>
    <r>
      <rPr>
        <vertAlign val="subscript"/>
        <sz val="12"/>
        <color theme="1"/>
        <rFont val="Calibri"/>
        <family val="2"/>
        <scheme val="minor"/>
      </rPr>
      <t>0.01</t>
    </r>
    <r>
      <rPr>
        <sz val="12"/>
        <color theme="1"/>
        <rFont val="Calibri"/>
        <family val="2"/>
        <scheme val="minor"/>
      </rPr>
      <t>Eu</t>
    </r>
    <r>
      <rPr>
        <vertAlign val="subscript"/>
        <sz val="12"/>
        <color theme="1"/>
        <rFont val="Calibri"/>
        <family val="2"/>
        <scheme val="minor"/>
      </rPr>
      <t>0.01</t>
    </r>
    <r>
      <rPr>
        <sz val="12"/>
        <color theme="1"/>
        <rFont val="Calibri"/>
        <family val="2"/>
        <scheme val="minor"/>
      </rPr>
      <t>)</t>
    </r>
    <r>
      <rPr>
        <vertAlign val="subscript"/>
        <sz val="12"/>
        <color theme="1"/>
        <rFont val="Calibri"/>
        <family val="2"/>
        <scheme val="minor"/>
      </rPr>
      <t>Σ=0.88</t>
    </r>
    <r>
      <rPr>
        <sz val="12"/>
        <color theme="1"/>
        <rFont val="Calibri"/>
        <family val="2"/>
        <scheme val="minor"/>
      </rPr>
      <t>(CO</t>
    </r>
    <r>
      <rPr>
        <vertAlign val="sub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)</t>
    </r>
    <r>
      <rPr>
        <vertAlign val="subscript"/>
        <sz val="12"/>
        <color theme="1"/>
        <rFont val="Calibri"/>
        <family val="2"/>
        <scheme val="minor"/>
      </rPr>
      <t>3.09</t>
    </r>
    <r>
      <rPr>
        <sz val="12"/>
        <color theme="1"/>
        <rFont val="Calibri"/>
        <family val="2"/>
        <scheme val="minor"/>
      </rPr>
      <t>·2.86H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</si>
</sst>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9" formatCode="0.00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vertAlign val="subscript"/>
      <sz val="10"/>
      <name val="Arial"/>
      <family val="2"/>
    </font>
    <font>
      <vertAlign val="subscript"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2" fillId="0" borderId="0" xfId="1" applyFont="1"/>
    <xf numFmtId="0" fontId="1" fillId="2" borderId="0" xfId="1" applyFill="1"/>
    <xf numFmtId="0" fontId="1" fillId="4" borderId="0" xfId="1" applyFill="1"/>
    <xf numFmtId="0" fontId="1" fillId="4" borderId="0" xfId="1" applyFill="1" applyAlignment="1">
      <alignment horizontal="right"/>
    </xf>
    <xf numFmtId="0" fontId="2" fillId="5" borderId="0" xfId="1" applyFont="1" applyFill="1"/>
    <xf numFmtId="0" fontId="1" fillId="5" borderId="0" xfId="1" applyFill="1"/>
    <xf numFmtId="0" fontId="4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0" fillId="0" borderId="2" xfId="0" applyBorder="1"/>
    <xf numFmtId="0" fontId="0" fillId="0" borderId="3" xfId="0" applyBorder="1"/>
    <xf numFmtId="2" fontId="0" fillId="0" borderId="1" xfId="0" applyNumberFormat="1" applyFill="1" applyBorder="1"/>
    <xf numFmtId="0" fontId="0" fillId="0" borderId="1" xfId="0" applyFill="1" applyBorder="1"/>
    <xf numFmtId="0" fontId="0" fillId="0" borderId="4" xfId="0" applyFill="1" applyBorder="1"/>
    <xf numFmtId="2" fontId="4" fillId="0" borderId="0" xfId="0" applyNumberFormat="1" applyFont="1"/>
    <xf numFmtId="0" fontId="0" fillId="3" borderId="0" xfId="0" applyFill="1" applyAlignment="1"/>
    <xf numFmtId="0" fontId="0" fillId="3" borderId="0" xfId="0" applyFill="1"/>
    <xf numFmtId="0" fontId="0" fillId="3" borderId="0" xfId="0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right"/>
    </xf>
    <xf numFmtId="164" fontId="0" fillId="0" borderId="1" xfId="0" applyNumberFormat="1" applyBorder="1"/>
    <xf numFmtId="0" fontId="5" fillId="0" borderId="1" xfId="0" applyFont="1" applyBorder="1"/>
    <xf numFmtId="0" fontId="5" fillId="0" borderId="0" xfId="0" applyFont="1"/>
    <xf numFmtId="0" fontId="2" fillId="0" borderId="1" xfId="0" applyFont="1" applyBorder="1"/>
    <xf numFmtId="0" fontId="1" fillId="2" borderId="0" xfId="1" applyFont="1" applyFill="1"/>
    <xf numFmtId="2" fontId="0" fillId="0" borderId="0" xfId="0" applyNumberFormat="1"/>
    <xf numFmtId="169" fontId="0" fillId="0" borderId="1" xfId="0" applyNumberFormat="1" applyBorder="1"/>
    <xf numFmtId="0" fontId="8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zoomScaleNormal="100" workbookViewId="0">
      <selection activeCell="I40" sqref="I40"/>
    </sheetView>
  </sheetViews>
  <sheetFormatPr defaultRowHeight="15" x14ac:dyDescent="0.25"/>
  <sheetData>
    <row r="1" spans="1:18" x14ac:dyDescent="0.25">
      <c r="A1" s="6" t="s">
        <v>0</v>
      </c>
      <c r="B1" s="7"/>
      <c r="C1" s="7"/>
      <c r="D1" s="7"/>
      <c r="E1" s="1"/>
      <c r="F1" s="1"/>
      <c r="G1" s="1"/>
    </row>
    <row r="2" spans="1:18" x14ac:dyDescent="0.25">
      <c r="A2" t="s">
        <v>18</v>
      </c>
      <c r="B2" t="s">
        <v>19</v>
      </c>
      <c r="C2" t="s">
        <v>21</v>
      </c>
      <c r="D2" t="s">
        <v>8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20</v>
      </c>
    </row>
    <row r="3" spans="1:18" x14ac:dyDescent="0.25">
      <c r="A3">
        <v>8</v>
      </c>
      <c r="B3" t="s">
        <v>16</v>
      </c>
      <c r="C3">
        <v>20.53642</v>
      </c>
      <c r="D3">
        <v>1.4E-5</v>
      </c>
      <c r="E3">
        <v>32.684800000000003</v>
      </c>
      <c r="F3">
        <v>21.30068</v>
      </c>
      <c r="G3">
        <v>0.33926800000000001</v>
      </c>
      <c r="H3">
        <v>0.88157300000000005</v>
      </c>
      <c r="I3">
        <v>0.30196400000000001</v>
      </c>
      <c r="J3">
        <v>1.690644</v>
      </c>
      <c r="K3">
        <v>0.37011699999999997</v>
      </c>
      <c r="L3">
        <v>2.7503310000000001</v>
      </c>
      <c r="M3">
        <v>2.1890670000000001</v>
      </c>
      <c r="N3">
        <v>0.72907200000000005</v>
      </c>
      <c r="O3">
        <v>1.6840869999999999</v>
      </c>
      <c r="P3">
        <v>0.53705800000000004</v>
      </c>
      <c r="Q3">
        <v>6.6267000000000006E-2</v>
      </c>
      <c r="R3">
        <v>86.061359999999993</v>
      </c>
    </row>
    <row r="4" spans="1:18" x14ac:dyDescent="0.25">
      <c r="A4">
        <v>9</v>
      </c>
      <c r="B4" t="s">
        <v>17</v>
      </c>
      <c r="C4">
        <v>20.63823</v>
      </c>
      <c r="D4">
        <v>2.0261999999999999E-2</v>
      </c>
      <c r="E4">
        <v>32.684800000000003</v>
      </c>
      <c r="F4">
        <v>20.06343</v>
      </c>
      <c r="G4">
        <v>0.67402099999999998</v>
      </c>
      <c r="H4">
        <v>0.82011299999999998</v>
      </c>
      <c r="I4">
        <v>0.31554399999999999</v>
      </c>
      <c r="J4">
        <v>1.845872</v>
      </c>
      <c r="K4">
        <v>0.31875199999999998</v>
      </c>
      <c r="L4">
        <v>2.7386349999999999</v>
      </c>
      <c r="M4">
        <v>1.78738</v>
      </c>
      <c r="N4">
        <v>0.47271800000000003</v>
      </c>
      <c r="O4">
        <v>1.0626930000000001</v>
      </c>
      <c r="P4">
        <v>1.4399470000000001</v>
      </c>
      <c r="Q4">
        <v>0.104473</v>
      </c>
      <c r="R4">
        <v>84.986869999999996</v>
      </c>
    </row>
    <row r="5" spans="1:18" x14ac:dyDescent="0.25">
      <c r="A5">
        <v>10</v>
      </c>
      <c r="B5" t="s">
        <v>16</v>
      </c>
      <c r="C5">
        <v>20.67634</v>
      </c>
      <c r="D5">
        <v>6.9230000000000003E-3</v>
      </c>
      <c r="E5">
        <v>32.684800000000003</v>
      </c>
      <c r="F5">
        <v>21.185289999999998</v>
      </c>
      <c r="G5">
        <v>0.32505499999999998</v>
      </c>
      <c r="H5">
        <v>0.75011099999999997</v>
      </c>
      <c r="I5">
        <v>0.41835600000000001</v>
      </c>
      <c r="J5">
        <v>1.8519140000000001</v>
      </c>
      <c r="K5">
        <v>0.53577900000000001</v>
      </c>
      <c r="L5">
        <v>2.6264240000000001</v>
      </c>
      <c r="M5">
        <v>2.3456399999999999</v>
      </c>
      <c r="N5">
        <v>0.48722500000000002</v>
      </c>
      <c r="O5">
        <v>1.819167</v>
      </c>
      <c r="P5">
        <v>1.1E-5</v>
      </c>
      <c r="Q5">
        <v>0.27587400000000001</v>
      </c>
      <c r="R5">
        <v>85.988910000000004</v>
      </c>
    </row>
    <row r="6" spans="1:18" x14ac:dyDescent="0.25">
      <c r="A6">
        <v>11</v>
      </c>
      <c r="B6" t="s">
        <v>16</v>
      </c>
      <c r="C6">
        <v>20.83323</v>
      </c>
      <c r="D6">
        <v>1.4E-5</v>
      </c>
      <c r="E6">
        <v>32.684800000000003</v>
      </c>
      <c r="F6">
        <v>21.967359999999999</v>
      </c>
      <c r="G6">
        <v>4.9763000000000002E-2</v>
      </c>
      <c r="H6">
        <v>0.57914100000000002</v>
      </c>
      <c r="I6">
        <v>0.247476</v>
      </c>
      <c r="J6">
        <v>1.1682900000000001</v>
      </c>
      <c r="K6">
        <v>0.157613</v>
      </c>
      <c r="L6">
        <v>2.1404130000000001</v>
      </c>
      <c r="M6">
        <v>2.5805319999999998</v>
      </c>
      <c r="N6">
        <v>0.58930199999999999</v>
      </c>
      <c r="O6">
        <v>1.9379930000000001</v>
      </c>
      <c r="P6">
        <v>0.141706</v>
      </c>
      <c r="Q6">
        <v>0.31345200000000001</v>
      </c>
      <c r="R6">
        <v>85.391069999999999</v>
      </c>
    </row>
    <row r="7" spans="1:18" x14ac:dyDescent="0.25">
      <c r="A7">
        <v>12</v>
      </c>
      <c r="B7" t="s">
        <v>16</v>
      </c>
      <c r="C7">
        <v>21.415240000000001</v>
      </c>
      <c r="D7">
        <v>6.96E-3</v>
      </c>
      <c r="E7">
        <v>32.684800000000003</v>
      </c>
      <c r="F7">
        <v>22.857289999999999</v>
      </c>
      <c r="G7">
        <v>0.230605</v>
      </c>
      <c r="H7">
        <v>0.20285300000000001</v>
      </c>
      <c r="I7">
        <v>0.213174</v>
      </c>
      <c r="J7">
        <v>0.63386200000000004</v>
      </c>
      <c r="K7">
        <v>0.111344</v>
      </c>
      <c r="L7">
        <v>2.143189</v>
      </c>
      <c r="M7">
        <v>2.4818030000000002</v>
      </c>
      <c r="N7">
        <v>0.88378800000000002</v>
      </c>
      <c r="O7">
        <v>1.4861580000000001</v>
      </c>
      <c r="P7">
        <v>0.43473400000000001</v>
      </c>
      <c r="Q7">
        <v>0.324127</v>
      </c>
      <c r="R7">
        <v>86.109909999999999</v>
      </c>
    </row>
    <row r="8" spans="1:18" x14ac:dyDescent="0.25">
      <c r="A8">
        <v>13</v>
      </c>
      <c r="B8" t="s">
        <v>16</v>
      </c>
      <c r="C8">
        <v>21.539750000000002</v>
      </c>
      <c r="D8">
        <v>2.4680000000000001E-2</v>
      </c>
      <c r="E8">
        <v>32.684800000000003</v>
      </c>
      <c r="F8">
        <v>22.50535</v>
      </c>
      <c r="G8">
        <v>0.309942</v>
      </c>
      <c r="H8">
        <v>0.46243000000000001</v>
      </c>
      <c r="I8">
        <v>0.22465299999999999</v>
      </c>
      <c r="J8">
        <v>0.99340799999999996</v>
      </c>
      <c r="K8">
        <v>0.56456099999999998</v>
      </c>
      <c r="L8">
        <v>2.1365240000000001</v>
      </c>
      <c r="M8">
        <v>2.2740290000000001</v>
      </c>
      <c r="N8">
        <v>0.75232699999999997</v>
      </c>
      <c r="O8">
        <v>1.61067</v>
      </c>
      <c r="P8">
        <v>0.58625000000000005</v>
      </c>
      <c r="Q8">
        <v>0.29767500000000002</v>
      </c>
      <c r="R8">
        <v>86.96705</v>
      </c>
    </row>
    <row r="9" spans="1:18" x14ac:dyDescent="0.25">
      <c r="A9">
        <v>14</v>
      </c>
      <c r="B9" t="s">
        <v>16</v>
      </c>
      <c r="C9">
        <v>21.55706</v>
      </c>
      <c r="D9">
        <v>4.7017999999999997E-2</v>
      </c>
      <c r="E9">
        <v>32.684800000000003</v>
      </c>
      <c r="F9">
        <v>22.699950000000001</v>
      </c>
      <c r="G9">
        <v>0.25902700000000001</v>
      </c>
      <c r="H9">
        <v>1.4419E-2</v>
      </c>
      <c r="I9">
        <v>0.30773299999999998</v>
      </c>
      <c r="J9">
        <v>0.868344</v>
      </c>
      <c r="K9">
        <v>0.34179900000000002</v>
      </c>
      <c r="L9">
        <v>2.4812940000000001</v>
      </c>
      <c r="M9">
        <v>2.4763980000000001</v>
      </c>
      <c r="N9">
        <v>0.96086000000000005</v>
      </c>
      <c r="O9">
        <v>1.9202490000000001</v>
      </c>
      <c r="P9">
        <v>0.66862100000000002</v>
      </c>
      <c r="Q9">
        <v>5.3107000000000001E-2</v>
      </c>
      <c r="R9">
        <v>87.340670000000003</v>
      </c>
    </row>
    <row r="10" spans="1:18" x14ac:dyDescent="0.25">
      <c r="A10">
        <v>15</v>
      </c>
      <c r="B10" t="s">
        <v>16</v>
      </c>
      <c r="C10">
        <v>21.377739999999999</v>
      </c>
      <c r="D10">
        <v>2.9323999999999999E-2</v>
      </c>
      <c r="E10">
        <v>32.684800000000003</v>
      </c>
      <c r="F10">
        <v>22.987010000000001</v>
      </c>
      <c r="G10">
        <v>0.11118699999999999</v>
      </c>
      <c r="H10">
        <v>0.51941300000000001</v>
      </c>
      <c r="I10">
        <v>8.4983000000000003E-2</v>
      </c>
      <c r="J10">
        <v>1.1309290000000001</v>
      </c>
      <c r="K10">
        <v>0.20324</v>
      </c>
      <c r="L10">
        <v>2.5635789999999998</v>
      </c>
      <c r="M10">
        <v>2.1640160000000002</v>
      </c>
      <c r="N10">
        <v>0.96562899999999996</v>
      </c>
      <c r="O10">
        <v>1.7183060000000001</v>
      </c>
      <c r="P10">
        <v>1.099928</v>
      </c>
      <c r="Q10">
        <v>0.23658699999999999</v>
      </c>
      <c r="R10">
        <v>87.876660000000001</v>
      </c>
    </row>
    <row r="11" spans="1:18" x14ac:dyDescent="0.25">
      <c r="A11">
        <v>16</v>
      </c>
      <c r="B11" t="s">
        <v>16</v>
      </c>
      <c r="C11">
        <v>20.433060000000001</v>
      </c>
      <c r="D11">
        <v>4.9992000000000002E-2</v>
      </c>
      <c r="E11">
        <v>32.684800000000003</v>
      </c>
      <c r="F11">
        <v>22.495439999999999</v>
      </c>
      <c r="G11">
        <v>0.222138</v>
      </c>
      <c r="H11">
        <v>0.44508900000000001</v>
      </c>
      <c r="I11">
        <v>0.35951699999999998</v>
      </c>
      <c r="J11">
        <v>1.256135</v>
      </c>
      <c r="K11">
        <v>0.303452</v>
      </c>
      <c r="L11">
        <v>2.6557430000000002</v>
      </c>
      <c r="M11">
        <v>2.051393</v>
      </c>
      <c r="N11">
        <v>1.4238390000000001</v>
      </c>
      <c r="O11">
        <v>1.9576100000000001</v>
      </c>
      <c r="P11">
        <v>1.039914</v>
      </c>
      <c r="Q11">
        <v>0.18743799999999999</v>
      </c>
      <c r="R11">
        <v>87.565569999999994</v>
      </c>
    </row>
    <row r="12" spans="1:18" x14ac:dyDescent="0.25">
      <c r="A12">
        <v>17</v>
      </c>
      <c r="B12" t="s">
        <v>16</v>
      </c>
      <c r="C12">
        <v>20.43938</v>
      </c>
      <c r="D12">
        <v>2.0018000000000001E-2</v>
      </c>
      <c r="E12">
        <v>32.684800000000003</v>
      </c>
      <c r="F12">
        <v>21.82978</v>
      </c>
      <c r="G12">
        <v>0.133547</v>
      </c>
      <c r="H12">
        <v>0.59240499999999996</v>
      </c>
      <c r="I12">
        <v>0.42000500000000002</v>
      </c>
      <c r="J12">
        <v>1.6249070000000001</v>
      </c>
      <c r="K12">
        <v>0.56423400000000001</v>
      </c>
      <c r="L12">
        <v>2.5375779999999999</v>
      </c>
      <c r="M12">
        <v>2.1268539999999998</v>
      </c>
      <c r="N12">
        <v>1.0310520000000001</v>
      </c>
      <c r="O12">
        <v>1.4068929999999999</v>
      </c>
      <c r="P12">
        <v>1.1E-5</v>
      </c>
      <c r="Q12">
        <v>1.1E-5</v>
      </c>
      <c r="R12">
        <v>85.411479999999997</v>
      </c>
    </row>
    <row r="13" spans="1:18" x14ac:dyDescent="0.25">
      <c r="A13">
        <v>18</v>
      </c>
      <c r="B13" t="s">
        <v>16</v>
      </c>
      <c r="C13">
        <v>20.430150000000001</v>
      </c>
      <c r="D13">
        <v>2.0691000000000001E-2</v>
      </c>
      <c r="E13">
        <v>32.684800000000003</v>
      </c>
      <c r="F13">
        <v>21.364899999999999</v>
      </c>
      <c r="G13">
        <v>0.28708099999999998</v>
      </c>
      <c r="H13">
        <v>0.65867900000000001</v>
      </c>
      <c r="I13">
        <v>0.44754699999999997</v>
      </c>
      <c r="J13">
        <v>1.821814</v>
      </c>
      <c r="K13">
        <v>0.66022000000000003</v>
      </c>
      <c r="L13">
        <v>2.9848560000000002</v>
      </c>
      <c r="M13">
        <v>2.2872659999999998</v>
      </c>
      <c r="N13">
        <v>0.97819900000000004</v>
      </c>
      <c r="O13">
        <v>1.677789</v>
      </c>
      <c r="P13">
        <v>1.064068</v>
      </c>
      <c r="Q13">
        <v>0.31726700000000002</v>
      </c>
      <c r="R13">
        <v>87.685329999999993</v>
      </c>
    </row>
    <row r="14" spans="1:18" x14ac:dyDescent="0.25">
      <c r="A14">
        <v>19</v>
      </c>
      <c r="B14" t="s">
        <v>16</v>
      </c>
      <c r="C14">
        <v>20.693729999999999</v>
      </c>
      <c r="D14">
        <v>4.9235000000000001E-2</v>
      </c>
      <c r="E14">
        <v>32.684800000000003</v>
      </c>
      <c r="F14">
        <v>23.206240000000001</v>
      </c>
      <c r="G14">
        <v>0.29715000000000003</v>
      </c>
      <c r="H14">
        <v>0.20100199999999999</v>
      </c>
      <c r="I14">
        <v>0.339868</v>
      </c>
      <c r="J14">
        <v>0.62822900000000004</v>
      </c>
      <c r="K14">
        <v>0.22074199999999999</v>
      </c>
      <c r="L14">
        <v>2.2438709999999999</v>
      </c>
      <c r="M14">
        <v>3.1140919999999999</v>
      </c>
      <c r="N14">
        <v>0.56298000000000004</v>
      </c>
      <c r="O14">
        <v>1.8297779999999999</v>
      </c>
      <c r="P14">
        <v>1.236124</v>
      </c>
      <c r="Q14">
        <v>0.16936899999999999</v>
      </c>
      <c r="R14">
        <v>87.477199999999996</v>
      </c>
    </row>
    <row r="15" spans="1:18" x14ac:dyDescent="0.25">
      <c r="A15">
        <v>20</v>
      </c>
      <c r="B15" t="s">
        <v>16</v>
      </c>
      <c r="C15">
        <v>21.476120000000002</v>
      </c>
      <c r="D15">
        <v>1.4E-5</v>
      </c>
      <c r="E15">
        <v>32.684800000000003</v>
      </c>
      <c r="F15">
        <v>22.08803</v>
      </c>
      <c r="G15">
        <v>0.107736</v>
      </c>
      <c r="H15">
        <v>0.187364</v>
      </c>
      <c r="I15">
        <v>0.49032999999999999</v>
      </c>
      <c r="J15">
        <v>1.5798399999999999</v>
      </c>
      <c r="K15">
        <v>0.37843100000000002</v>
      </c>
      <c r="L15">
        <v>2.9036749999999998</v>
      </c>
      <c r="M15">
        <v>2.2488049999999999</v>
      </c>
      <c r="N15">
        <v>0.91237900000000005</v>
      </c>
      <c r="O15">
        <v>1.780437</v>
      </c>
      <c r="P15">
        <v>0.14632000000000001</v>
      </c>
      <c r="Q15">
        <v>2.8724E-2</v>
      </c>
      <c r="R15">
        <v>87.012990000000002</v>
      </c>
    </row>
    <row r="16" spans="1:18" x14ac:dyDescent="0.25">
      <c r="A16">
        <v>21</v>
      </c>
      <c r="B16" t="s">
        <v>16</v>
      </c>
      <c r="C16">
        <v>21.023669999999999</v>
      </c>
      <c r="D16">
        <v>0.12221799999999999</v>
      </c>
      <c r="E16">
        <v>32.684800000000003</v>
      </c>
      <c r="F16">
        <v>23.438680000000002</v>
      </c>
      <c r="G16">
        <v>2.4039999999999999E-2</v>
      </c>
      <c r="H16">
        <v>1.2E-5</v>
      </c>
      <c r="I16">
        <v>1.2E-5</v>
      </c>
      <c r="J16">
        <v>0.31987100000000002</v>
      </c>
      <c r="K16">
        <v>1.2E-5</v>
      </c>
      <c r="L16">
        <v>1.1652549999999999</v>
      </c>
      <c r="M16">
        <v>3.3457490000000001</v>
      </c>
      <c r="N16">
        <v>1.256821</v>
      </c>
      <c r="O16">
        <v>2.1716069999999998</v>
      </c>
      <c r="P16">
        <v>1.2519169999999999</v>
      </c>
      <c r="Q16">
        <v>0.14480100000000001</v>
      </c>
      <c r="R16">
        <v>86.949460000000002</v>
      </c>
    </row>
    <row r="17" spans="1:18" x14ac:dyDescent="0.25">
      <c r="A17">
        <v>22</v>
      </c>
      <c r="B17" t="s">
        <v>16</v>
      </c>
      <c r="C17">
        <v>20.995699999999999</v>
      </c>
      <c r="D17">
        <v>0.14533599999999999</v>
      </c>
      <c r="E17">
        <v>32.684800000000003</v>
      </c>
      <c r="F17">
        <v>23.886769999999999</v>
      </c>
      <c r="G17">
        <v>1.2E-5</v>
      </c>
      <c r="H17">
        <v>4.3383999999999999E-2</v>
      </c>
      <c r="I17">
        <v>5.3546999999999997E-2</v>
      </c>
      <c r="J17">
        <v>0.295935</v>
      </c>
      <c r="K17">
        <v>0.14821799999999999</v>
      </c>
      <c r="L17">
        <v>1.627151</v>
      </c>
      <c r="M17">
        <v>2.6946150000000002</v>
      </c>
      <c r="N17">
        <v>0.53173899999999996</v>
      </c>
      <c r="O17">
        <v>1.926439</v>
      </c>
      <c r="P17">
        <v>0.60392800000000002</v>
      </c>
      <c r="Q17">
        <v>0.21887200000000001</v>
      </c>
      <c r="R17">
        <v>85.856449999999995</v>
      </c>
    </row>
    <row r="18" spans="1:18" x14ac:dyDescent="0.25">
      <c r="A18">
        <v>23</v>
      </c>
      <c r="B18" t="s">
        <v>16</v>
      </c>
      <c r="C18">
        <v>20.654440000000001</v>
      </c>
      <c r="D18">
        <v>0.15751899999999999</v>
      </c>
      <c r="E18">
        <v>32.684800000000003</v>
      </c>
      <c r="F18">
        <v>23.56287</v>
      </c>
      <c r="G18">
        <v>6.8103999999999998E-2</v>
      </c>
      <c r="H18">
        <v>1.2E-5</v>
      </c>
      <c r="I18">
        <v>6.3561999999999994E-2</v>
      </c>
      <c r="J18">
        <v>0.46767599999999998</v>
      </c>
      <c r="K18">
        <v>0.30517499999999997</v>
      </c>
      <c r="L18">
        <v>1.7721290000000001</v>
      </c>
      <c r="M18">
        <v>2.4553210000000001</v>
      </c>
      <c r="N18">
        <v>0.66276299999999999</v>
      </c>
      <c r="O18">
        <v>2.0241470000000001</v>
      </c>
      <c r="P18">
        <v>0.75102999999999998</v>
      </c>
      <c r="Q18">
        <v>0.25872099999999998</v>
      </c>
      <c r="R18">
        <v>85.888279999999995</v>
      </c>
    </row>
    <row r="19" spans="1:18" x14ac:dyDescent="0.25">
      <c r="A19">
        <v>24</v>
      </c>
      <c r="B19" t="s">
        <v>16</v>
      </c>
      <c r="C19">
        <v>22.38456</v>
      </c>
      <c r="D19">
        <v>0.119173</v>
      </c>
      <c r="E19">
        <v>32.684800000000003</v>
      </c>
      <c r="F19">
        <v>23.515129999999999</v>
      </c>
      <c r="G19">
        <v>9.0049000000000004E-2</v>
      </c>
      <c r="H19">
        <v>2.8967E-2</v>
      </c>
      <c r="I19">
        <v>0.19114200000000001</v>
      </c>
      <c r="J19">
        <v>0.107028</v>
      </c>
      <c r="K19">
        <v>0.16702500000000001</v>
      </c>
      <c r="L19">
        <v>1.6431830000000001</v>
      </c>
      <c r="M19">
        <v>2.8318940000000001</v>
      </c>
      <c r="N19">
        <v>0.82858200000000004</v>
      </c>
      <c r="O19">
        <v>2.0133169999999998</v>
      </c>
      <c r="P19">
        <v>0.43820599999999998</v>
      </c>
      <c r="Q19">
        <v>0.186441</v>
      </c>
      <c r="R19">
        <v>87.229489999999998</v>
      </c>
    </row>
    <row r="20" spans="1:18" x14ac:dyDescent="0.25">
      <c r="A20">
        <v>25</v>
      </c>
      <c r="B20" t="s">
        <v>16</v>
      </c>
      <c r="C20">
        <v>21.240590000000001</v>
      </c>
      <c r="D20">
        <v>7.1112999999999996E-2</v>
      </c>
      <c r="E20">
        <v>32.684800000000003</v>
      </c>
      <c r="F20">
        <v>23.47767</v>
      </c>
      <c r="G20">
        <v>1.2E-5</v>
      </c>
      <c r="H20">
        <v>1.2E-5</v>
      </c>
      <c r="I20">
        <v>8.2005999999999996E-2</v>
      </c>
      <c r="J20">
        <v>0.28679500000000002</v>
      </c>
      <c r="K20">
        <v>0.36929699999999999</v>
      </c>
      <c r="L20">
        <v>1.5133049999999999</v>
      </c>
      <c r="M20">
        <v>3.0242450000000001</v>
      </c>
      <c r="N20">
        <v>1.6256189999999999</v>
      </c>
      <c r="O20">
        <v>2.3810910000000001</v>
      </c>
      <c r="P20">
        <v>0.63888800000000001</v>
      </c>
      <c r="Q20">
        <v>0.14443600000000001</v>
      </c>
      <c r="R20">
        <v>87.539869999999993</v>
      </c>
    </row>
    <row r="21" spans="1:18" x14ac:dyDescent="0.25">
      <c r="A21">
        <v>26</v>
      </c>
      <c r="B21" t="s">
        <v>16</v>
      </c>
      <c r="C21">
        <v>21.42475</v>
      </c>
      <c r="D21">
        <v>9.9196999999999994E-2</v>
      </c>
      <c r="E21">
        <v>32.684800000000003</v>
      </c>
      <c r="F21">
        <v>23.579440000000002</v>
      </c>
      <c r="G21">
        <v>1.2E-5</v>
      </c>
      <c r="H21">
        <v>1.2E-5</v>
      </c>
      <c r="I21">
        <v>0.111211</v>
      </c>
      <c r="J21">
        <v>0.18113799999999999</v>
      </c>
      <c r="K21">
        <v>0.185525</v>
      </c>
      <c r="L21">
        <v>1.3473409999999999</v>
      </c>
      <c r="M21">
        <v>3.0993110000000001</v>
      </c>
      <c r="N21">
        <v>0.62214400000000003</v>
      </c>
      <c r="O21">
        <v>2.207579</v>
      </c>
      <c r="P21">
        <v>0.42825600000000003</v>
      </c>
      <c r="Q21">
        <v>0.44487500000000002</v>
      </c>
      <c r="R21">
        <v>86.415580000000006</v>
      </c>
    </row>
    <row r="22" spans="1:18" x14ac:dyDescent="0.25">
      <c r="A22">
        <v>27</v>
      </c>
      <c r="B22" t="s">
        <v>16</v>
      </c>
      <c r="C22">
        <v>21.286390000000001</v>
      </c>
      <c r="D22">
        <v>1.4E-5</v>
      </c>
      <c r="E22">
        <v>32.684800000000003</v>
      </c>
      <c r="F22">
        <v>23.131689999999999</v>
      </c>
      <c r="G22">
        <v>0.244703</v>
      </c>
      <c r="H22">
        <v>0.40415600000000002</v>
      </c>
      <c r="I22">
        <v>0.26983600000000002</v>
      </c>
      <c r="J22">
        <v>0.99198900000000001</v>
      </c>
      <c r="K22">
        <v>0.75804700000000003</v>
      </c>
      <c r="L22">
        <v>2.412585</v>
      </c>
      <c r="M22">
        <v>2.27563</v>
      </c>
      <c r="N22">
        <v>0.68052699999999999</v>
      </c>
      <c r="O22">
        <v>1.6077520000000001</v>
      </c>
      <c r="P22">
        <v>0.78140100000000001</v>
      </c>
      <c r="Q22">
        <v>0.104613</v>
      </c>
      <c r="R22">
        <v>87.634110000000007</v>
      </c>
    </row>
    <row r="23" spans="1:18" x14ac:dyDescent="0.25">
      <c r="A23">
        <v>28</v>
      </c>
      <c r="B23" t="s">
        <v>16</v>
      </c>
      <c r="C23">
        <v>20.80125</v>
      </c>
      <c r="D23">
        <v>8.4609999999999998E-3</v>
      </c>
      <c r="E23">
        <v>32.684800000000003</v>
      </c>
      <c r="F23">
        <v>21.465150000000001</v>
      </c>
      <c r="G23">
        <v>0.29080800000000001</v>
      </c>
      <c r="H23">
        <v>1.111361</v>
      </c>
      <c r="I23">
        <v>0.13752400000000001</v>
      </c>
      <c r="J23">
        <v>1.712758</v>
      </c>
      <c r="K23">
        <v>0.46197899999999997</v>
      </c>
      <c r="L23">
        <v>2.7338369999999999</v>
      </c>
      <c r="M23">
        <v>2.156253</v>
      </c>
      <c r="N23">
        <v>0.66969699999999999</v>
      </c>
      <c r="O23">
        <v>1.6906319999999999</v>
      </c>
      <c r="P23">
        <v>0.22694</v>
      </c>
      <c r="Q23">
        <v>3.9253999999999997E-2</v>
      </c>
      <c r="R23">
        <v>86.190700000000007</v>
      </c>
    </row>
    <row r="24" spans="1:18" x14ac:dyDescent="0.25">
      <c r="A24">
        <v>29</v>
      </c>
      <c r="B24" t="s">
        <v>16</v>
      </c>
      <c r="C24">
        <v>21.168089999999999</v>
      </c>
      <c r="D24">
        <v>5.4200000000000003E-3</v>
      </c>
      <c r="E24">
        <v>32.684800000000003</v>
      </c>
      <c r="F24">
        <v>22.488790000000002</v>
      </c>
      <c r="G24">
        <v>0.14685999999999999</v>
      </c>
      <c r="H24">
        <v>5.7817E-2</v>
      </c>
      <c r="I24">
        <v>4.0619000000000002E-2</v>
      </c>
      <c r="J24">
        <v>0.59986600000000001</v>
      </c>
      <c r="K24">
        <v>0.16671800000000001</v>
      </c>
      <c r="L24">
        <v>2.0413730000000001</v>
      </c>
      <c r="M24">
        <v>2.903384</v>
      </c>
      <c r="N24">
        <v>1.222782</v>
      </c>
      <c r="O24">
        <v>2.185737</v>
      </c>
      <c r="P24">
        <v>0.66611299999999996</v>
      </c>
      <c r="Q24">
        <v>0.23296800000000001</v>
      </c>
      <c r="R24">
        <v>86.611339999999998</v>
      </c>
    </row>
    <row r="25" spans="1:18" x14ac:dyDescent="0.25">
      <c r="C25" s="24" t="s">
        <v>21</v>
      </c>
      <c r="D25" s="24" t="s">
        <v>8</v>
      </c>
      <c r="E25" s="24" t="s">
        <v>22</v>
      </c>
      <c r="F25" s="24" t="s">
        <v>23</v>
      </c>
      <c r="G25" s="24" t="s">
        <v>24</v>
      </c>
      <c r="H25" s="24" t="s">
        <v>25</v>
      </c>
      <c r="I25" s="24" t="s">
        <v>26</v>
      </c>
      <c r="J25" s="24" t="s">
        <v>27</v>
      </c>
      <c r="K25" s="24" t="s">
        <v>28</v>
      </c>
      <c r="L25" s="24" t="s">
        <v>29</v>
      </c>
      <c r="M25" s="24" t="s">
        <v>30</v>
      </c>
      <c r="N25" s="24" t="s">
        <v>31</v>
      </c>
      <c r="O25" s="24" t="s">
        <v>32</v>
      </c>
      <c r="P25" s="24" t="s">
        <v>33</v>
      </c>
      <c r="Q25" s="24" t="s">
        <v>34</v>
      </c>
      <c r="R25" t="s">
        <v>20</v>
      </c>
    </row>
    <row r="26" spans="1:18" x14ac:dyDescent="0.25">
      <c r="B26" t="s">
        <v>35</v>
      </c>
      <c r="C26">
        <f>AVERAGE(C3:C24)</f>
        <v>21.046631363636365</v>
      </c>
      <c r="D26">
        <f t="shared" ref="D26:R26" si="0">AVERAGE(D3:D24)</f>
        <v>4.5617999999999999E-2</v>
      </c>
      <c r="E26">
        <f t="shared" si="0"/>
        <v>32.684800000000003</v>
      </c>
      <c r="F26">
        <f t="shared" si="0"/>
        <v>22.50440636363636</v>
      </c>
      <c r="G26">
        <f t="shared" si="0"/>
        <v>0.19141454545454542</v>
      </c>
      <c r="H26">
        <f t="shared" si="0"/>
        <v>0.3618329545454545</v>
      </c>
      <c r="I26">
        <f t="shared" si="0"/>
        <v>0.23275495454545456</v>
      </c>
      <c r="J26">
        <f t="shared" si="0"/>
        <v>1.002602</v>
      </c>
      <c r="K26">
        <f t="shared" si="0"/>
        <v>0.33146727272727278</v>
      </c>
      <c r="L26">
        <f t="shared" si="0"/>
        <v>2.2346486818181819</v>
      </c>
      <c r="M26">
        <f t="shared" si="0"/>
        <v>2.4960762272727273</v>
      </c>
      <c r="N26">
        <f t="shared" si="0"/>
        <v>0.85682018181818187</v>
      </c>
      <c r="O26">
        <f t="shared" si="0"/>
        <v>1.8227332272727275</v>
      </c>
      <c r="P26">
        <f t="shared" si="0"/>
        <v>0.64460777272727265</v>
      </c>
      <c r="Q26">
        <f t="shared" si="0"/>
        <v>0.1886069090909091</v>
      </c>
      <c r="R26">
        <f t="shared" si="0"/>
        <v>86.645015909090915</v>
      </c>
    </row>
    <row r="27" spans="1:18" x14ac:dyDescent="0.25">
      <c r="B27" t="s">
        <v>36</v>
      </c>
      <c r="C27">
        <f>STDEV(C3:C24)</f>
        <v>0.4905427196900482</v>
      </c>
      <c r="D27">
        <f t="shared" ref="D27:R27" si="1">STDEV(D3:D24)</f>
        <v>5.0816660012806263E-2</v>
      </c>
      <c r="E27">
        <f t="shared" si="1"/>
        <v>0</v>
      </c>
      <c r="F27">
        <f t="shared" si="1"/>
        <v>0.99411416231712579</v>
      </c>
      <c r="G27">
        <f t="shared" si="1"/>
        <v>0.15871765719628927</v>
      </c>
      <c r="H27">
        <f t="shared" si="1"/>
        <v>0.34194473298925532</v>
      </c>
      <c r="I27">
        <f t="shared" si="1"/>
        <v>0.14651533759546168</v>
      </c>
      <c r="J27">
        <f t="shared" si="1"/>
        <v>0.60187633520437378</v>
      </c>
      <c r="K27">
        <f t="shared" si="1"/>
        <v>0.19402022452365045</v>
      </c>
      <c r="L27">
        <f t="shared" si="1"/>
        <v>0.52785143202405549</v>
      </c>
      <c r="M27">
        <f t="shared" si="1"/>
        <v>0.40566299170463654</v>
      </c>
      <c r="N27">
        <f t="shared" si="1"/>
        <v>0.30958036733088762</v>
      </c>
      <c r="O27">
        <f t="shared" si="1"/>
        <v>0.29820721006085393</v>
      </c>
      <c r="P27">
        <f t="shared" si="1"/>
        <v>0.41281047264642529</v>
      </c>
      <c r="Q27">
        <f t="shared" si="1"/>
        <v>0.11566295460925996</v>
      </c>
      <c r="R27">
        <f t="shared" si="1"/>
        <v>0.85721401553248366</v>
      </c>
    </row>
    <row r="28" spans="1:18" x14ac:dyDescent="0.25">
      <c r="A28" s="2"/>
      <c r="B28" s="1"/>
      <c r="C28" s="1">
        <f>C27/C26</f>
        <v>2.3307422038929746E-2</v>
      </c>
      <c r="D28" s="1">
        <f t="shared" ref="D28:R28" si="2">D27/D26</f>
        <v>1.1139607175414588</v>
      </c>
      <c r="E28" s="1">
        <f t="shared" si="2"/>
        <v>0</v>
      </c>
      <c r="F28" s="1">
        <f t="shared" si="2"/>
        <v>4.4174200654475408E-2</v>
      </c>
      <c r="G28" s="1">
        <f t="shared" si="2"/>
        <v>0.82918284406959775</v>
      </c>
      <c r="H28" s="1">
        <f t="shared" si="2"/>
        <v>0.94503479767014764</v>
      </c>
      <c r="I28" s="1">
        <f t="shared" si="2"/>
        <v>0.62948321715252165</v>
      </c>
      <c r="J28" s="1">
        <f t="shared" si="2"/>
        <v>0.60031431735062746</v>
      </c>
      <c r="K28" s="1">
        <f t="shared" si="2"/>
        <v>0.58533749931712842</v>
      </c>
      <c r="L28" s="1">
        <f t="shared" si="2"/>
        <v>0.2362122674220892</v>
      </c>
      <c r="M28" s="1">
        <f t="shared" si="2"/>
        <v>0.16252027372892922</v>
      </c>
      <c r="N28" s="1">
        <f t="shared" si="2"/>
        <v>0.36131311318315901</v>
      </c>
      <c r="O28" s="1">
        <f t="shared" si="2"/>
        <v>0.16360441868229272</v>
      </c>
      <c r="P28" s="1">
        <f t="shared" si="2"/>
        <v>0.64040567010209082</v>
      </c>
      <c r="Q28" s="1">
        <f t="shared" si="2"/>
        <v>0.61324876785669646</v>
      </c>
      <c r="R28" s="1">
        <f t="shared" si="2"/>
        <v>9.8934024829758684E-3</v>
      </c>
    </row>
    <row r="29" spans="1:18" x14ac:dyDescent="0.25">
      <c r="A29" s="2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5">
      <c r="A30" s="26" t="s">
        <v>51</v>
      </c>
      <c r="B30" s="3"/>
      <c r="C30" s="3"/>
      <c r="D30" s="3"/>
      <c r="E30" s="1"/>
      <c r="F30" s="1"/>
      <c r="G30" s="1"/>
    </row>
    <row r="32" spans="1:18" ht="15.75" thickBot="1" x14ac:dyDescent="0.3">
      <c r="A32" s="12" t="s">
        <v>1</v>
      </c>
      <c r="B32" s="12" t="s">
        <v>2</v>
      </c>
      <c r="C32" s="12" t="s">
        <v>3</v>
      </c>
      <c r="D32" s="12" t="s">
        <v>4</v>
      </c>
      <c r="E32" s="12" t="s">
        <v>5</v>
      </c>
      <c r="F32" s="12" t="s">
        <v>6</v>
      </c>
      <c r="G32" s="12" t="s">
        <v>7</v>
      </c>
    </row>
    <row r="33" spans="1:12" ht="18" x14ac:dyDescent="0.35">
      <c r="A33" s="25" t="s">
        <v>38</v>
      </c>
      <c r="B33" s="10">
        <f>F26</f>
        <v>22.50440636363636</v>
      </c>
      <c r="C33" s="10">
        <v>227.8082</v>
      </c>
      <c r="D33" s="9">
        <f t="shared" ref="D33:D49" si="3">B33/C33</f>
        <v>9.8786638776112365E-2</v>
      </c>
      <c r="E33" s="9">
        <f t="shared" ref="E33:E43" si="4">D33*3</f>
        <v>0.29635991632833708</v>
      </c>
      <c r="F33" s="11">
        <f>E33*$D$57</f>
        <v>1.220948780270402</v>
      </c>
      <c r="G33" s="10">
        <f t="shared" ref="G33:G43" si="5">F33*2/3</f>
        <v>0.81396585351360129</v>
      </c>
      <c r="I33" t="s">
        <v>52</v>
      </c>
      <c r="L33" s="27"/>
    </row>
    <row r="34" spans="1:12" x14ac:dyDescent="0.25">
      <c r="A34" s="25" t="s">
        <v>39</v>
      </c>
      <c r="B34" s="10">
        <f>G26</f>
        <v>0.19141454545454542</v>
      </c>
      <c r="C34" s="10">
        <v>336.47820000000002</v>
      </c>
      <c r="D34" s="9">
        <f t="shared" si="3"/>
        <v>5.6887651400460836E-4</v>
      </c>
      <c r="E34" s="9">
        <f t="shared" si="4"/>
        <v>1.7066295420138252E-3</v>
      </c>
      <c r="F34" s="11">
        <f>E34*$D$57</f>
        <v>7.031002314721522E-3</v>
      </c>
      <c r="G34" s="10">
        <f t="shared" si="5"/>
        <v>4.687334876481015E-3</v>
      </c>
      <c r="L34" s="27"/>
    </row>
    <row r="35" spans="1:12" x14ac:dyDescent="0.25">
      <c r="A35" s="25" t="s">
        <v>40</v>
      </c>
      <c r="B35" s="10">
        <f>H26</f>
        <v>0.3618329545454545</v>
      </c>
      <c r="C35" s="10">
        <v>348.69819999999999</v>
      </c>
      <c r="D35" s="9">
        <f t="shared" si="3"/>
        <v>1.0376679734666096E-3</v>
      </c>
      <c r="E35" s="9">
        <f t="shared" si="4"/>
        <v>3.1130039203998289E-3</v>
      </c>
      <c r="F35" s="11">
        <f>E35*$D$57</f>
        <v>1.2825008141040994E-2</v>
      </c>
      <c r="G35" s="28">
        <f t="shared" si="5"/>
        <v>8.5500054273606619E-3</v>
      </c>
      <c r="I35" t="s">
        <v>53</v>
      </c>
      <c r="J35" s="27">
        <f>G46</f>
        <v>2.7979438840461497</v>
      </c>
      <c r="L35" s="27"/>
    </row>
    <row r="36" spans="1:12" x14ac:dyDescent="0.25">
      <c r="A36" s="25" t="s">
        <v>41</v>
      </c>
      <c r="B36" s="10">
        <f>I26</f>
        <v>0.23275495454545456</v>
      </c>
      <c r="C36" s="10">
        <f>(151.96*2)+(15.9999*3)</f>
        <v>351.91970000000003</v>
      </c>
      <c r="D36" s="9">
        <f>B36/C36</f>
        <v>6.6138654512792135E-4</v>
      </c>
      <c r="E36" s="9">
        <f>D36*3</f>
        <v>1.9841596353837639E-3</v>
      </c>
      <c r="F36" s="11">
        <f>E36*$D$57</f>
        <v>8.1743756601672865E-3</v>
      </c>
      <c r="G36" s="22">
        <f>F36*2/3</f>
        <v>5.4495837734448577E-3</v>
      </c>
      <c r="I36" t="s">
        <v>54</v>
      </c>
      <c r="J36" s="27">
        <f>SUM(G33,G35,G36,G37,G39,G41,G43)</f>
        <v>0.87454261323868343</v>
      </c>
      <c r="L36" s="27"/>
    </row>
    <row r="37" spans="1:12" x14ac:dyDescent="0.25">
      <c r="A37" s="25" t="s">
        <v>42</v>
      </c>
      <c r="B37" s="10">
        <f>J26</f>
        <v>1.002602</v>
      </c>
      <c r="C37" s="10">
        <v>362.4982</v>
      </c>
      <c r="D37" s="9">
        <f t="shared" si="3"/>
        <v>2.7658123543785871E-3</v>
      </c>
      <c r="E37" s="9">
        <f t="shared" si="4"/>
        <v>8.2974370631357618E-3</v>
      </c>
      <c r="F37" s="11">
        <f>E37*$D$57</f>
        <v>3.4183926716938956E-2</v>
      </c>
      <c r="G37" s="10">
        <f t="shared" si="5"/>
        <v>2.2789284477959304E-2</v>
      </c>
      <c r="I37" t="s">
        <v>55</v>
      </c>
      <c r="J37" s="27">
        <f>G49</f>
        <v>3.0891610699726204</v>
      </c>
    </row>
    <row r="38" spans="1:12" x14ac:dyDescent="0.25">
      <c r="A38" s="25" t="s">
        <v>43</v>
      </c>
      <c r="B38" s="9">
        <f>K26</f>
        <v>0.33146727272727278</v>
      </c>
      <c r="C38" s="10">
        <f>(15.999*3)+(2*158.93)</f>
        <v>365.85700000000003</v>
      </c>
      <c r="D38" s="9">
        <f t="shared" si="3"/>
        <v>9.0600227063380708E-4</v>
      </c>
      <c r="E38" s="9">
        <f t="shared" si="4"/>
        <v>2.7180068119014213E-3</v>
      </c>
      <c r="F38" s="11">
        <f>E38*$D$47</f>
        <v>1.8859331195541361E-3</v>
      </c>
      <c r="G38" s="10">
        <f t="shared" si="5"/>
        <v>1.257288746369424E-3</v>
      </c>
      <c r="I38" t="s">
        <v>56</v>
      </c>
      <c r="J38" s="27">
        <f>G47/2</f>
        <v>2.858602231505206</v>
      </c>
    </row>
    <row r="39" spans="1:12" x14ac:dyDescent="0.25">
      <c r="A39" s="25" t="s">
        <v>44</v>
      </c>
      <c r="B39" s="9">
        <f>L26</f>
        <v>2.2346486818181819</v>
      </c>
      <c r="C39" s="10">
        <f>(15.999*3)+(2*162.5)</f>
        <v>372.99700000000001</v>
      </c>
      <c r="D39" s="9">
        <f t="shared" si="3"/>
        <v>5.9910634182531808E-3</v>
      </c>
      <c r="E39" s="9">
        <f t="shared" si="4"/>
        <v>1.7973190254759543E-2</v>
      </c>
      <c r="F39" s="11">
        <f>E39*$D$47</f>
        <v>1.2470989630002458E-2</v>
      </c>
      <c r="G39" s="22">
        <f t="shared" si="5"/>
        <v>8.3139930866683049E-3</v>
      </c>
    </row>
    <row r="40" spans="1:12" ht="18.75" x14ac:dyDescent="0.25">
      <c r="A40" s="25" t="s">
        <v>46</v>
      </c>
      <c r="B40" s="9">
        <f>N26</f>
        <v>0.85682018181818187</v>
      </c>
      <c r="C40" s="10">
        <f>(15.999*3)+(2*164.93)</f>
        <v>377.85700000000003</v>
      </c>
      <c r="D40" s="9">
        <f t="shared" si="3"/>
        <v>2.2675778980359813E-3</v>
      </c>
      <c r="E40" s="9">
        <f t="shared" si="4"/>
        <v>6.8027336941079439E-3</v>
      </c>
      <c r="F40" s="11">
        <f>E40*$D$47</f>
        <v>4.7201871316319343E-3</v>
      </c>
      <c r="G40" s="10">
        <f t="shared" si="5"/>
        <v>3.1467914210879561E-3</v>
      </c>
      <c r="I40" s="29" t="s">
        <v>57</v>
      </c>
    </row>
    <row r="41" spans="1:12" x14ac:dyDescent="0.25">
      <c r="A41" s="25" t="s">
        <v>45</v>
      </c>
      <c r="B41" s="9">
        <f>M26</f>
        <v>2.4960762272727273</v>
      </c>
      <c r="C41" s="10">
        <f>(15.999*3)+(2*167.26)</f>
        <v>382.517</v>
      </c>
      <c r="D41" s="9">
        <f t="shared" si="3"/>
        <v>6.5253994653119395E-3</v>
      </c>
      <c r="E41" s="9">
        <f t="shared" si="4"/>
        <v>1.9576198395935818E-2</v>
      </c>
      <c r="F41" s="11">
        <f>E41*$D$47</f>
        <v>1.3583262833705118E-2</v>
      </c>
      <c r="G41" s="28">
        <f t="shared" si="5"/>
        <v>9.0555085558034123E-3</v>
      </c>
    </row>
    <row r="42" spans="1:12" x14ac:dyDescent="0.25">
      <c r="A42" s="25" t="s">
        <v>47</v>
      </c>
      <c r="B42" s="9">
        <f>P26</f>
        <v>0.64460777272727265</v>
      </c>
      <c r="C42" s="10">
        <f>(15.999*3)+(2*168.93)</f>
        <v>385.85700000000003</v>
      </c>
      <c r="D42" s="9">
        <f t="shared" si="3"/>
        <v>1.6705872194291477E-3</v>
      </c>
      <c r="E42" s="9">
        <f t="shared" si="4"/>
        <v>5.0117616582874428E-3</v>
      </c>
      <c r="F42" s="11">
        <f>E42*$D$47</f>
        <v>3.4774921303687501E-3</v>
      </c>
      <c r="G42" s="10">
        <f t="shared" si="5"/>
        <v>2.3183280869124999E-3</v>
      </c>
    </row>
    <row r="43" spans="1:12" x14ac:dyDescent="0.25">
      <c r="A43" s="25" t="s">
        <v>48</v>
      </c>
      <c r="B43" s="9">
        <f>O26</f>
        <v>1.8227332272727275</v>
      </c>
      <c r="C43" s="10">
        <f>(15.999*3)+(2*173.05)</f>
        <v>394.09700000000004</v>
      </c>
      <c r="D43" s="9">
        <f t="shared" si="3"/>
        <v>4.6250878014111431E-3</v>
      </c>
      <c r="E43" s="9">
        <f t="shared" si="4"/>
        <v>1.387526340423343E-2</v>
      </c>
      <c r="F43" s="11">
        <f>E43*$D$47</f>
        <v>9.6275766057684082E-3</v>
      </c>
      <c r="G43" s="22">
        <f t="shared" si="5"/>
        <v>6.4183844038456055E-3</v>
      </c>
    </row>
    <row r="44" spans="1:12" x14ac:dyDescent="0.25">
      <c r="A44" s="25" t="s">
        <v>49</v>
      </c>
      <c r="B44" s="9">
        <f>Q26</f>
        <v>0.1886069090909091</v>
      </c>
      <c r="C44" s="10">
        <f>(15.999*3)+(2*174.97)</f>
        <v>397.93700000000001</v>
      </c>
      <c r="D44" s="9">
        <f>B44/C44</f>
        <v>4.7396173035156092E-4</v>
      </c>
      <c r="E44" s="9">
        <f>D44*3</f>
        <v>1.4218851910546828E-3</v>
      </c>
      <c r="F44" s="11">
        <f>E44*$D$47</f>
        <v>9.8659810647702098E-4</v>
      </c>
      <c r="G44" s="10">
        <f>F44*2/3</f>
        <v>6.5773207098468065E-4</v>
      </c>
    </row>
    <row r="45" spans="1:12" x14ac:dyDescent="0.25">
      <c r="A45" s="23" t="s">
        <v>8</v>
      </c>
      <c r="B45" s="10">
        <f>D26</f>
        <v>4.5617999999999999E-2</v>
      </c>
      <c r="C45" s="13">
        <v>56.08</v>
      </c>
      <c r="D45" s="9">
        <f t="shared" si="3"/>
        <v>8.1344507845934383E-4</v>
      </c>
      <c r="E45" s="9">
        <f t="shared" ref="E45:E48" si="6">D45*1</f>
        <v>8.1344507845934383E-4</v>
      </c>
      <c r="F45" s="11">
        <f>E45*$D$57</f>
        <v>3.3512452988465526E-3</v>
      </c>
      <c r="G45" s="10">
        <f t="shared" ref="G45" si="7">F45</f>
        <v>3.3512452988465526E-3</v>
      </c>
    </row>
    <row r="46" spans="1:12" x14ac:dyDescent="0.25">
      <c r="A46" s="23" t="s">
        <v>37</v>
      </c>
      <c r="B46" s="10">
        <f>C26</f>
        <v>21.046631363636365</v>
      </c>
      <c r="C46" s="13">
        <v>61.98</v>
      </c>
      <c r="D46" s="9">
        <f t="shared" si="3"/>
        <v>0.33957133532811173</v>
      </c>
      <c r="E46" s="9">
        <f t="shared" si="6"/>
        <v>0.33957133532811173</v>
      </c>
      <c r="F46" s="11">
        <f>E46*$D$57</f>
        <v>1.3989719420230748</v>
      </c>
      <c r="G46" s="10">
        <f t="shared" ref="G46:G47" si="8">2*F46</f>
        <v>2.7979438840461497</v>
      </c>
    </row>
    <row r="47" spans="1:12" ht="15.75" x14ac:dyDescent="0.3">
      <c r="A47" s="9" t="s">
        <v>14</v>
      </c>
      <c r="B47" s="10">
        <v>12.5</v>
      </c>
      <c r="C47" s="13">
        <v>18.015000000000001</v>
      </c>
      <c r="D47" s="9">
        <f t="shared" si="3"/>
        <v>0.69386622259228414</v>
      </c>
      <c r="E47" s="9">
        <f t="shared" si="6"/>
        <v>0.69386622259228414</v>
      </c>
      <c r="F47" s="11">
        <f>E47*$D$57</f>
        <v>2.858602231505206</v>
      </c>
      <c r="G47" s="10">
        <f t="shared" si="8"/>
        <v>5.717204463010412</v>
      </c>
    </row>
    <row r="48" spans="1:12" ht="15.75" x14ac:dyDescent="0.3">
      <c r="A48" s="8" t="s">
        <v>15</v>
      </c>
      <c r="B48" s="10">
        <v>0</v>
      </c>
      <c r="C48" s="13"/>
      <c r="D48" s="9"/>
      <c r="E48" s="9">
        <f t="shared" si="6"/>
        <v>0</v>
      </c>
      <c r="F48" s="9"/>
      <c r="G48" s="10"/>
    </row>
    <row r="49" spans="1:7" x14ac:dyDescent="0.25">
      <c r="A49" s="23" t="s">
        <v>50</v>
      </c>
      <c r="B49" s="13">
        <v>33</v>
      </c>
      <c r="C49" s="13">
        <v>44.01</v>
      </c>
      <c r="D49" s="14">
        <f t="shared" si="3"/>
        <v>0.74982958418541246</v>
      </c>
      <c r="E49" s="14">
        <f>D49*2</f>
        <v>1.4996591683708249</v>
      </c>
      <c r="F49" s="11">
        <f>E49*$D$57</f>
        <v>6.1783221399452408</v>
      </c>
      <c r="G49" s="10">
        <f>F49/2</f>
        <v>3.0891610699726204</v>
      </c>
    </row>
    <row r="50" spans="1:7" x14ac:dyDescent="0.25">
      <c r="A50" s="15" t="s">
        <v>9</v>
      </c>
      <c r="B50" s="16">
        <f>SUM(B33:B49)</f>
        <v>99.46022045454545</v>
      </c>
      <c r="E50">
        <f>SUM(E33:E49)</f>
        <v>2.912750357269231</v>
      </c>
    </row>
    <row r="52" spans="1:7" x14ac:dyDescent="0.25">
      <c r="E52" s="17" t="s">
        <v>10</v>
      </c>
      <c r="F52" s="18"/>
      <c r="G52" s="19">
        <v>12</v>
      </c>
    </row>
    <row r="56" spans="1:7" x14ac:dyDescent="0.25">
      <c r="C56" s="20" t="s">
        <v>11</v>
      </c>
      <c r="D56" s="20"/>
      <c r="E56" s="20"/>
      <c r="F56" s="20"/>
    </row>
    <row r="57" spans="1:7" x14ac:dyDescent="0.25">
      <c r="C57" s="21" t="s">
        <v>12</v>
      </c>
      <c r="D57" s="20">
        <f>G52/E50</f>
        <v>4.1198175360453035</v>
      </c>
      <c r="E57" s="20"/>
      <c r="F57" s="20"/>
    </row>
    <row r="58" spans="1:7" x14ac:dyDescent="0.25">
      <c r="C58" s="20"/>
      <c r="D58" s="20"/>
      <c r="E58" s="20"/>
      <c r="F58" s="20"/>
    </row>
    <row r="59" spans="1:7" x14ac:dyDescent="0.25">
      <c r="C59" s="20" t="s">
        <v>13</v>
      </c>
      <c r="D59" s="20"/>
      <c r="E59" s="20"/>
      <c r="F59" s="20"/>
    </row>
    <row r="63" spans="1:7" x14ac:dyDescent="0.25">
      <c r="A63" s="1"/>
      <c r="B63" s="1"/>
      <c r="C63" s="4" t="s">
        <v>11</v>
      </c>
      <c r="D63" s="4"/>
      <c r="E63" s="4"/>
      <c r="F63" s="4"/>
      <c r="G63" s="1"/>
    </row>
    <row r="64" spans="1:7" x14ac:dyDescent="0.25">
      <c r="A64" s="1"/>
      <c r="B64" s="1"/>
      <c r="C64" s="5" t="s">
        <v>12</v>
      </c>
      <c r="D64" s="4">
        <v>8.3745448412082037</v>
      </c>
      <c r="E64" s="4"/>
      <c r="F64" s="4"/>
      <c r="G64" s="1"/>
    </row>
    <row r="65" spans="1:7" x14ac:dyDescent="0.25">
      <c r="A65" s="1"/>
      <c r="B65" s="1"/>
      <c r="C65" s="4"/>
      <c r="D65" s="4"/>
      <c r="E65" s="4"/>
      <c r="F65" s="4"/>
      <c r="G65" s="1"/>
    </row>
    <row r="66" spans="1:7" x14ac:dyDescent="0.25">
      <c r="A66" s="1"/>
      <c r="B66" s="1"/>
      <c r="C66" s="4" t="s">
        <v>13</v>
      </c>
      <c r="D66" s="4"/>
      <c r="E66" s="4"/>
      <c r="F66" s="4"/>
      <c r="G6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workbookViewId="0">
      <selection sqref="A1:XFD23"/>
    </sheetView>
  </sheetViews>
  <sheetFormatPr defaultRowHeight="15" x14ac:dyDescent="0.25"/>
  <sheetData>
    <row r="1" spans="1:18" x14ac:dyDescent="0.25">
      <c r="A1" t="s">
        <v>18</v>
      </c>
      <c r="B1" t="s">
        <v>19</v>
      </c>
      <c r="C1" t="s">
        <v>21</v>
      </c>
      <c r="D1" t="s">
        <v>8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  <c r="O1" t="s">
        <v>32</v>
      </c>
      <c r="P1" t="s">
        <v>33</v>
      </c>
      <c r="Q1" t="s">
        <v>34</v>
      </c>
      <c r="R1" t="s">
        <v>20</v>
      </c>
    </row>
    <row r="2" spans="1:18" x14ac:dyDescent="0.25">
      <c r="A2">
        <v>8</v>
      </c>
      <c r="B2" t="s">
        <v>16</v>
      </c>
      <c r="C2">
        <v>20.53642</v>
      </c>
      <c r="D2">
        <v>1.4E-5</v>
      </c>
      <c r="E2">
        <v>32.684800000000003</v>
      </c>
      <c r="F2">
        <v>21.30068</v>
      </c>
      <c r="G2">
        <v>0.33926800000000001</v>
      </c>
      <c r="H2">
        <v>0.88157300000000005</v>
      </c>
      <c r="I2">
        <v>0.30196400000000001</v>
      </c>
      <c r="J2">
        <v>1.690644</v>
      </c>
      <c r="K2">
        <v>0.37011699999999997</v>
      </c>
      <c r="L2">
        <v>2.7503310000000001</v>
      </c>
      <c r="M2">
        <v>2.1890670000000001</v>
      </c>
      <c r="N2">
        <v>0.72907200000000005</v>
      </c>
      <c r="O2">
        <v>1.6840869999999999</v>
      </c>
      <c r="P2">
        <v>0.53705800000000004</v>
      </c>
      <c r="Q2">
        <v>6.6267000000000006E-2</v>
      </c>
      <c r="R2">
        <v>86.061359999999993</v>
      </c>
    </row>
    <row r="3" spans="1:18" x14ac:dyDescent="0.25">
      <c r="A3">
        <v>9</v>
      </c>
      <c r="B3" t="s">
        <v>17</v>
      </c>
      <c r="C3">
        <v>20.63823</v>
      </c>
      <c r="D3">
        <v>2.0261999999999999E-2</v>
      </c>
      <c r="E3">
        <v>32.684800000000003</v>
      </c>
      <c r="F3">
        <v>20.06343</v>
      </c>
      <c r="G3">
        <v>0.67402099999999998</v>
      </c>
      <c r="H3">
        <v>0.82011299999999998</v>
      </c>
      <c r="I3">
        <v>0.31554399999999999</v>
      </c>
      <c r="J3">
        <v>1.845872</v>
      </c>
      <c r="K3">
        <v>0.31875199999999998</v>
      </c>
      <c r="L3">
        <v>2.7386349999999999</v>
      </c>
      <c r="M3">
        <v>1.78738</v>
      </c>
      <c r="N3">
        <v>0.47271800000000003</v>
      </c>
      <c r="O3">
        <v>1.0626930000000001</v>
      </c>
      <c r="P3">
        <v>1.4399470000000001</v>
      </c>
      <c r="Q3">
        <v>0.104473</v>
      </c>
      <c r="R3">
        <v>84.986869999999996</v>
      </c>
    </row>
    <row r="4" spans="1:18" x14ac:dyDescent="0.25">
      <c r="A4">
        <v>10</v>
      </c>
      <c r="B4" t="s">
        <v>16</v>
      </c>
      <c r="C4">
        <v>20.67634</v>
      </c>
      <c r="D4">
        <v>6.9230000000000003E-3</v>
      </c>
      <c r="E4">
        <v>32.684800000000003</v>
      </c>
      <c r="F4">
        <v>21.185289999999998</v>
      </c>
      <c r="G4">
        <v>0.32505499999999998</v>
      </c>
      <c r="H4">
        <v>0.75011099999999997</v>
      </c>
      <c r="I4">
        <v>0.41835600000000001</v>
      </c>
      <c r="J4">
        <v>1.8519140000000001</v>
      </c>
      <c r="K4">
        <v>0.53577900000000001</v>
      </c>
      <c r="L4">
        <v>2.6264240000000001</v>
      </c>
      <c r="M4">
        <v>2.3456399999999999</v>
      </c>
      <c r="N4">
        <v>0.48722500000000002</v>
      </c>
      <c r="O4">
        <v>1.819167</v>
      </c>
      <c r="P4">
        <v>1.1E-5</v>
      </c>
      <c r="Q4">
        <v>0.27587400000000001</v>
      </c>
      <c r="R4">
        <v>85.988910000000004</v>
      </c>
    </row>
    <row r="5" spans="1:18" x14ac:dyDescent="0.25">
      <c r="A5">
        <v>11</v>
      </c>
      <c r="B5" t="s">
        <v>16</v>
      </c>
      <c r="C5">
        <v>20.83323</v>
      </c>
      <c r="D5">
        <v>1.4E-5</v>
      </c>
      <c r="E5">
        <v>32.684800000000003</v>
      </c>
      <c r="F5">
        <v>21.967359999999999</v>
      </c>
      <c r="G5">
        <v>4.9763000000000002E-2</v>
      </c>
      <c r="H5">
        <v>0.57914100000000002</v>
      </c>
      <c r="I5">
        <v>0.247476</v>
      </c>
      <c r="J5">
        <v>1.1682900000000001</v>
      </c>
      <c r="K5">
        <v>0.157613</v>
      </c>
      <c r="L5">
        <v>2.1404130000000001</v>
      </c>
      <c r="M5">
        <v>2.5805319999999998</v>
      </c>
      <c r="N5">
        <v>0.58930199999999999</v>
      </c>
      <c r="O5">
        <v>1.9379930000000001</v>
      </c>
      <c r="P5">
        <v>0.141706</v>
      </c>
      <c r="Q5">
        <v>0.31345200000000001</v>
      </c>
      <c r="R5">
        <v>85.391069999999999</v>
      </c>
    </row>
    <row r="6" spans="1:18" x14ac:dyDescent="0.25">
      <c r="A6">
        <v>12</v>
      </c>
      <c r="B6" t="s">
        <v>16</v>
      </c>
      <c r="C6">
        <v>21.415240000000001</v>
      </c>
      <c r="D6">
        <v>6.96E-3</v>
      </c>
      <c r="E6">
        <v>32.684800000000003</v>
      </c>
      <c r="F6">
        <v>22.857289999999999</v>
      </c>
      <c r="G6">
        <v>0.230605</v>
      </c>
      <c r="H6">
        <v>0.20285300000000001</v>
      </c>
      <c r="I6">
        <v>0.213174</v>
      </c>
      <c r="J6">
        <v>0.63386200000000004</v>
      </c>
      <c r="K6">
        <v>0.111344</v>
      </c>
      <c r="L6">
        <v>2.143189</v>
      </c>
      <c r="M6">
        <v>2.4818030000000002</v>
      </c>
      <c r="N6">
        <v>0.88378800000000002</v>
      </c>
      <c r="O6">
        <v>1.4861580000000001</v>
      </c>
      <c r="P6">
        <v>0.43473400000000001</v>
      </c>
      <c r="Q6">
        <v>0.324127</v>
      </c>
      <c r="R6">
        <v>86.109909999999999</v>
      </c>
    </row>
    <row r="7" spans="1:18" x14ac:dyDescent="0.25">
      <c r="A7">
        <v>13</v>
      </c>
      <c r="B7" t="s">
        <v>16</v>
      </c>
      <c r="C7">
        <v>21.539750000000002</v>
      </c>
      <c r="D7">
        <v>2.4680000000000001E-2</v>
      </c>
      <c r="E7">
        <v>32.684800000000003</v>
      </c>
      <c r="F7">
        <v>22.50535</v>
      </c>
      <c r="G7">
        <v>0.309942</v>
      </c>
      <c r="H7">
        <v>0.46243000000000001</v>
      </c>
      <c r="I7">
        <v>0.22465299999999999</v>
      </c>
      <c r="J7">
        <v>0.99340799999999996</v>
      </c>
      <c r="K7">
        <v>0.56456099999999998</v>
      </c>
      <c r="L7">
        <v>2.1365240000000001</v>
      </c>
      <c r="M7">
        <v>2.2740290000000001</v>
      </c>
      <c r="N7">
        <v>0.75232699999999997</v>
      </c>
      <c r="O7">
        <v>1.61067</v>
      </c>
      <c r="P7">
        <v>0.58625000000000005</v>
      </c>
      <c r="Q7">
        <v>0.29767500000000002</v>
      </c>
      <c r="R7">
        <v>86.96705</v>
      </c>
    </row>
    <row r="8" spans="1:18" x14ac:dyDescent="0.25">
      <c r="A8">
        <v>14</v>
      </c>
      <c r="B8" t="s">
        <v>16</v>
      </c>
      <c r="C8">
        <v>21.55706</v>
      </c>
      <c r="D8">
        <v>4.7017999999999997E-2</v>
      </c>
      <c r="E8">
        <v>32.684800000000003</v>
      </c>
      <c r="F8">
        <v>22.699950000000001</v>
      </c>
      <c r="G8">
        <v>0.25902700000000001</v>
      </c>
      <c r="H8">
        <v>1.4419E-2</v>
      </c>
      <c r="I8">
        <v>0.30773299999999998</v>
      </c>
      <c r="J8">
        <v>0.868344</v>
      </c>
      <c r="K8">
        <v>0.34179900000000002</v>
      </c>
      <c r="L8">
        <v>2.4812940000000001</v>
      </c>
      <c r="M8">
        <v>2.4763980000000001</v>
      </c>
      <c r="N8">
        <v>0.96086000000000005</v>
      </c>
      <c r="O8">
        <v>1.9202490000000001</v>
      </c>
      <c r="P8">
        <v>0.66862100000000002</v>
      </c>
      <c r="Q8">
        <v>5.3107000000000001E-2</v>
      </c>
      <c r="R8">
        <v>87.340670000000003</v>
      </c>
    </row>
    <row r="9" spans="1:18" x14ac:dyDescent="0.25">
      <c r="A9">
        <v>15</v>
      </c>
      <c r="B9" t="s">
        <v>16</v>
      </c>
      <c r="C9">
        <v>21.377739999999999</v>
      </c>
      <c r="D9">
        <v>2.9323999999999999E-2</v>
      </c>
      <c r="E9">
        <v>32.684800000000003</v>
      </c>
      <c r="F9">
        <v>22.987010000000001</v>
      </c>
      <c r="G9">
        <v>0.11118699999999999</v>
      </c>
      <c r="H9">
        <v>0.51941300000000001</v>
      </c>
      <c r="I9">
        <v>8.4983000000000003E-2</v>
      </c>
      <c r="J9">
        <v>1.1309290000000001</v>
      </c>
      <c r="K9">
        <v>0.20324</v>
      </c>
      <c r="L9">
        <v>2.5635789999999998</v>
      </c>
      <c r="M9">
        <v>2.1640160000000002</v>
      </c>
      <c r="N9">
        <v>0.96562899999999996</v>
      </c>
      <c r="O9">
        <v>1.7183060000000001</v>
      </c>
      <c r="P9">
        <v>1.099928</v>
      </c>
      <c r="Q9">
        <v>0.23658699999999999</v>
      </c>
      <c r="R9">
        <v>87.876660000000001</v>
      </c>
    </row>
    <row r="10" spans="1:18" x14ac:dyDescent="0.25">
      <c r="A10">
        <v>16</v>
      </c>
      <c r="B10" t="s">
        <v>16</v>
      </c>
      <c r="C10">
        <v>20.433060000000001</v>
      </c>
      <c r="D10">
        <v>4.9992000000000002E-2</v>
      </c>
      <c r="E10">
        <v>32.684800000000003</v>
      </c>
      <c r="F10">
        <v>22.495439999999999</v>
      </c>
      <c r="G10">
        <v>0.222138</v>
      </c>
      <c r="H10">
        <v>0.44508900000000001</v>
      </c>
      <c r="I10">
        <v>0.35951699999999998</v>
      </c>
      <c r="J10">
        <v>1.256135</v>
      </c>
      <c r="K10">
        <v>0.303452</v>
      </c>
      <c r="L10">
        <v>2.6557430000000002</v>
      </c>
      <c r="M10">
        <v>2.051393</v>
      </c>
      <c r="N10">
        <v>1.4238390000000001</v>
      </c>
      <c r="O10">
        <v>1.9576100000000001</v>
      </c>
      <c r="P10">
        <v>1.039914</v>
      </c>
      <c r="Q10">
        <v>0.18743799999999999</v>
      </c>
      <c r="R10">
        <v>87.565569999999994</v>
      </c>
    </row>
    <row r="11" spans="1:18" x14ac:dyDescent="0.25">
      <c r="A11">
        <v>17</v>
      </c>
      <c r="B11" t="s">
        <v>16</v>
      </c>
      <c r="C11">
        <v>20.43938</v>
      </c>
      <c r="D11">
        <v>2.0018000000000001E-2</v>
      </c>
      <c r="E11">
        <v>32.684800000000003</v>
      </c>
      <c r="F11">
        <v>21.82978</v>
      </c>
      <c r="G11">
        <v>0.133547</v>
      </c>
      <c r="H11">
        <v>0.59240499999999996</v>
      </c>
      <c r="I11">
        <v>0.42000500000000002</v>
      </c>
      <c r="J11">
        <v>1.6249070000000001</v>
      </c>
      <c r="K11">
        <v>0.56423400000000001</v>
      </c>
      <c r="L11">
        <v>2.5375779999999999</v>
      </c>
      <c r="M11">
        <v>2.1268539999999998</v>
      </c>
      <c r="N11">
        <v>1.0310520000000001</v>
      </c>
      <c r="O11">
        <v>1.4068929999999999</v>
      </c>
      <c r="P11">
        <v>1.1E-5</v>
      </c>
      <c r="Q11">
        <v>1.1E-5</v>
      </c>
      <c r="R11">
        <v>85.411479999999997</v>
      </c>
    </row>
    <row r="12" spans="1:18" x14ac:dyDescent="0.25">
      <c r="A12">
        <v>18</v>
      </c>
      <c r="B12" t="s">
        <v>16</v>
      </c>
      <c r="C12">
        <v>20.430150000000001</v>
      </c>
      <c r="D12">
        <v>2.0691000000000001E-2</v>
      </c>
      <c r="E12">
        <v>32.684800000000003</v>
      </c>
      <c r="F12">
        <v>21.364899999999999</v>
      </c>
      <c r="G12">
        <v>0.28708099999999998</v>
      </c>
      <c r="H12">
        <v>0.65867900000000001</v>
      </c>
      <c r="I12">
        <v>0.44754699999999997</v>
      </c>
      <c r="J12">
        <v>1.821814</v>
      </c>
      <c r="K12">
        <v>0.66022000000000003</v>
      </c>
      <c r="L12">
        <v>2.9848560000000002</v>
      </c>
      <c r="M12">
        <v>2.2872659999999998</v>
      </c>
      <c r="N12">
        <v>0.97819900000000004</v>
      </c>
      <c r="O12">
        <v>1.677789</v>
      </c>
      <c r="P12">
        <v>1.064068</v>
      </c>
      <c r="Q12">
        <v>0.31726700000000002</v>
      </c>
      <c r="R12">
        <v>87.685329999999993</v>
      </c>
    </row>
    <row r="13" spans="1:18" x14ac:dyDescent="0.25">
      <c r="A13">
        <v>19</v>
      </c>
      <c r="B13" t="s">
        <v>16</v>
      </c>
      <c r="C13">
        <v>20.693729999999999</v>
      </c>
      <c r="D13">
        <v>4.9235000000000001E-2</v>
      </c>
      <c r="E13">
        <v>32.684800000000003</v>
      </c>
      <c r="F13">
        <v>23.206240000000001</v>
      </c>
      <c r="G13">
        <v>0.29715000000000003</v>
      </c>
      <c r="H13">
        <v>0.20100199999999999</v>
      </c>
      <c r="I13">
        <v>0.339868</v>
      </c>
      <c r="J13">
        <v>0.62822900000000004</v>
      </c>
      <c r="K13">
        <v>0.22074199999999999</v>
      </c>
      <c r="L13">
        <v>2.2438709999999999</v>
      </c>
      <c r="M13">
        <v>3.1140919999999999</v>
      </c>
      <c r="N13">
        <v>0.56298000000000004</v>
      </c>
      <c r="O13">
        <v>1.8297779999999999</v>
      </c>
      <c r="P13">
        <v>1.236124</v>
      </c>
      <c r="Q13">
        <v>0.16936899999999999</v>
      </c>
      <c r="R13">
        <v>87.477199999999996</v>
      </c>
    </row>
    <row r="14" spans="1:18" x14ac:dyDescent="0.25">
      <c r="A14">
        <v>20</v>
      </c>
      <c r="B14" t="s">
        <v>16</v>
      </c>
      <c r="C14">
        <v>21.476120000000002</v>
      </c>
      <c r="D14">
        <v>1.4E-5</v>
      </c>
      <c r="E14">
        <v>32.684800000000003</v>
      </c>
      <c r="F14">
        <v>22.08803</v>
      </c>
      <c r="G14">
        <v>0.107736</v>
      </c>
      <c r="H14">
        <v>0.187364</v>
      </c>
      <c r="I14">
        <v>0.49032999999999999</v>
      </c>
      <c r="J14">
        <v>1.5798399999999999</v>
      </c>
      <c r="K14">
        <v>0.37843100000000002</v>
      </c>
      <c r="L14">
        <v>2.9036749999999998</v>
      </c>
      <c r="M14">
        <v>2.2488049999999999</v>
      </c>
      <c r="N14">
        <v>0.91237900000000005</v>
      </c>
      <c r="O14">
        <v>1.780437</v>
      </c>
      <c r="P14">
        <v>0.14632000000000001</v>
      </c>
      <c r="Q14">
        <v>2.8724E-2</v>
      </c>
      <c r="R14">
        <v>87.012990000000002</v>
      </c>
    </row>
    <row r="15" spans="1:18" x14ac:dyDescent="0.25">
      <c r="A15">
        <v>21</v>
      </c>
      <c r="B15" t="s">
        <v>16</v>
      </c>
      <c r="C15">
        <v>21.023669999999999</v>
      </c>
      <c r="D15">
        <v>0.12221799999999999</v>
      </c>
      <c r="E15">
        <v>32.684800000000003</v>
      </c>
      <c r="F15">
        <v>23.438680000000002</v>
      </c>
      <c r="G15">
        <v>2.4039999999999999E-2</v>
      </c>
      <c r="H15">
        <v>1.2E-5</v>
      </c>
      <c r="I15">
        <v>1.2E-5</v>
      </c>
      <c r="J15">
        <v>0.31987100000000002</v>
      </c>
      <c r="K15">
        <v>1.2E-5</v>
      </c>
      <c r="L15">
        <v>1.1652549999999999</v>
      </c>
      <c r="M15">
        <v>3.3457490000000001</v>
      </c>
      <c r="N15">
        <v>1.256821</v>
      </c>
      <c r="O15">
        <v>2.1716069999999998</v>
      </c>
      <c r="P15">
        <v>1.2519169999999999</v>
      </c>
      <c r="Q15">
        <v>0.14480100000000001</v>
      </c>
      <c r="R15">
        <v>86.949460000000002</v>
      </c>
    </row>
    <row r="16" spans="1:18" x14ac:dyDescent="0.25">
      <c r="A16">
        <v>22</v>
      </c>
      <c r="B16" t="s">
        <v>16</v>
      </c>
      <c r="C16">
        <v>20.995699999999999</v>
      </c>
      <c r="D16">
        <v>0.14533599999999999</v>
      </c>
      <c r="E16">
        <v>32.684800000000003</v>
      </c>
      <c r="F16">
        <v>23.886769999999999</v>
      </c>
      <c r="G16">
        <v>1.2E-5</v>
      </c>
      <c r="H16">
        <v>4.3383999999999999E-2</v>
      </c>
      <c r="I16">
        <v>5.3546999999999997E-2</v>
      </c>
      <c r="J16">
        <v>0.295935</v>
      </c>
      <c r="K16">
        <v>0.14821799999999999</v>
      </c>
      <c r="L16">
        <v>1.627151</v>
      </c>
      <c r="M16">
        <v>2.6946150000000002</v>
      </c>
      <c r="N16">
        <v>0.53173899999999996</v>
      </c>
      <c r="O16">
        <v>1.926439</v>
      </c>
      <c r="P16">
        <v>0.60392800000000002</v>
      </c>
      <c r="Q16">
        <v>0.21887200000000001</v>
      </c>
      <c r="R16">
        <v>85.856449999999995</v>
      </c>
    </row>
    <row r="17" spans="1:18" x14ac:dyDescent="0.25">
      <c r="A17">
        <v>23</v>
      </c>
      <c r="B17" t="s">
        <v>16</v>
      </c>
      <c r="C17">
        <v>20.654440000000001</v>
      </c>
      <c r="D17">
        <v>0.15751899999999999</v>
      </c>
      <c r="E17">
        <v>32.684800000000003</v>
      </c>
      <c r="F17">
        <v>23.56287</v>
      </c>
      <c r="G17">
        <v>6.8103999999999998E-2</v>
      </c>
      <c r="H17">
        <v>1.2E-5</v>
      </c>
      <c r="I17">
        <v>6.3561999999999994E-2</v>
      </c>
      <c r="J17">
        <v>0.46767599999999998</v>
      </c>
      <c r="K17">
        <v>0.30517499999999997</v>
      </c>
      <c r="L17">
        <v>1.7721290000000001</v>
      </c>
      <c r="M17">
        <v>2.4553210000000001</v>
      </c>
      <c r="N17">
        <v>0.66276299999999999</v>
      </c>
      <c r="O17">
        <v>2.0241470000000001</v>
      </c>
      <c r="P17">
        <v>0.75102999999999998</v>
      </c>
      <c r="Q17">
        <v>0.25872099999999998</v>
      </c>
      <c r="R17">
        <v>85.888279999999995</v>
      </c>
    </row>
    <row r="18" spans="1:18" x14ac:dyDescent="0.25">
      <c r="A18">
        <v>24</v>
      </c>
      <c r="B18" t="s">
        <v>16</v>
      </c>
      <c r="C18">
        <v>22.38456</v>
      </c>
      <c r="D18">
        <v>0.119173</v>
      </c>
      <c r="E18">
        <v>32.684800000000003</v>
      </c>
      <c r="F18">
        <v>23.515129999999999</v>
      </c>
      <c r="G18">
        <v>9.0049000000000004E-2</v>
      </c>
      <c r="H18">
        <v>2.8967E-2</v>
      </c>
      <c r="I18">
        <v>0.19114200000000001</v>
      </c>
      <c r="J18">
        <v>0.107028</v>
      </c>
      <c r="K18">
        <v>0.16702500000000001</v>
      </c>
      <c r="L18">
        <v>1.6431830000000001</v>
      </c>
      <c r="M18">
        <v>2.8318940000000001</v>
      </c>
      <c r="N18">
        <v>0.82858200000000004</v>
      </c>
      <c r="O18">
        <v>2.0133169999999998</v>
      </c>
      <c r="P18">
        <v>0.43820599999999998</v>
      </c>
      <c r="Q18">
        <v>0.186441</v>
      </c>
      <c r="R18">
        <v>87.229489999999998</v>
      </c>
    </row>
    <row r="19" spans="1:18" x14ac:dyDescent="0.25">
      <c r="A19">
        <v>25</v>
      </c>
      <c r="B19" t="s">
        <v>16</v>
      </c>
      <c r="C19">
        <v>21.240590000000001</v>
      </c>
      <c r="D19">
        <v>7.1112999999999996E-2</v>
      </c>
      <c r="E19">
        <v>32.684800000000003</v>
      </c>
      <c r="F19">
        <v>23.47767</v>
      </c>
      <c r="G19">
        <v>1.2E-5</v>
      </c>
      <c r="H19">
        <v>1.2E-5</v>
      </c>
      <c r="I19">
        <v>8.2005999999999996E-2</v>
      </c>
      <c r="J19">
        <v>0.28679500000000002</v>
      </c>
      <c r="K19">
        <v>0.36929699999999999</v>
      </c>
      <c r="L19">
        <v>1.5133049999999999</v>
      </c>
      <c r="M19">
        <v>3.0242450000000001</v>
      </c>
      <c r="N19">
        <v>1.6256189999999999</v>
      </c>
      <c r="O19">
        <v>2.3810910000000001</v>
      </c>
      <c r="P19">
        <v>0.63888800000000001</v>
      </c>
      <c r="Q19">
        <v>0.14443600000000001</v>
      </c>
      <c r="R19">
        <v>87.539869999999993</v>
      </c>
    </row>
    <row r="20" spans="1:18" x14ac:dyDescent="0.25">
      <c r="A20">
        <v>26</v>
      </c>
      <c r="B20" t="s">
        <v>16</v>
      </c>
      <c r="C20">
        <v>21.42475</v>
      </c>
      <c r="D20">
        <v>9.9196999999999994E-2</v>
      </c>
      <c r="E20">
        <v>32.684800000000003</v>
      </c>
      <c r="F20">
        <v>23.579440000000002</v>
      </c>
      <c r="G20">
        <v>1.2E-5</v>
      </c>
      <c r="H20">
        <v>1.2E-5</v>
      </c>
      <c r="I20">
        <v>0.111211</v>
      </c>
      <c r="J20">
        <v>0.18113799999999999</v>
      </c>
      <c r="K20">
        <v>0.185525</v>
      </c>
      <c r="L20">
        <v>1.3473409999999999</v>
      </c>
      <c r="M20">
        <v>3.0993110000000001</v>
      </c>
      <c r="N20">
        <v>0.62214400000000003</v>
      </c>
      <c r="O20">
        <v>2.207579</v>
      </c>
      <c r="P20">
        <v>0.42825600000000003</v>
      </c>
      <c r="Q20">
        <v>0.44487500000000002</v>
      </c>
      <c r="R20">
        <v>86.415580000000006</v>
      </c>
    </row>
    <row r="21" spans="1:18" x14ac:dyDescent="0.25">
      <c r="A21">
        <v>27</v>
      </c>
      <c r="B21" t="s">
        <v>16</v>
      </c>
      <c r="C21">
        <v>21.286390000000001</v>
      </c>
      <c r="D21">
        <v>1.4E-5</v>
      </c>
      <c r="E21">
        <v>32.684800000000003</v>
      </c>
      <c r="F21">
        <v>23.131689999999999</v>
      </c>
      <c r="G21">
        <v>0.244703</v>
      </c>
      <c r="H21">
        <v>0.40415600000000002</v>
      </c>
      <c r="I21">
        <v>0.26983600000000002</v>
      </c>
      <c r="J21">
        <v>0.99198900000000001</v>
      </c>
      <c r="K21">
        <v>0.75804700000000003</v>
      </c>
      <c r="L21">
        <v>2.412585</v>
      </c>
      <c r="M21">
        <v>2.27563</v>
      </c>
      <c r="N21">
        <v>0.68052699999999999</v>
      </c>
      <c r="O21">
        <v>1.6077520000000001</v>
      </c>
      <c r="P21">
        <v>0.78140100000000001</v>
      </c>
      <c r="Q21">
        <v>0.104613</v>
      </c>
      <c r="R21">
        <v>87.634110000000007</v>
      </c>
    </row>
    <row r="22" spans="1:18" x14ac:dyDescent="0.25">
      <c r="A22">
        <v>28</v>
      </c>
      <c r="B22" t="s">
        <v>16</v>
      </c>
      <c r="C22">
        <v>20.80125</v>
      </c>
      <c r="D22">
        <v>8.4609999999999998E-3</v>
      </c>
      <c r="E22">
        <v>32.684800000000003</v>
      </c>
      <c r="F22">
        <v>21.465150000000001</v>
      </c>
      <c r="G22">
        <v>0.29080800000000001</v>
      </c>
      <c r="H22">
        <v>1.111361</v>
      </c>
      <c r="I22">
        <v>0.13752400000000001</v>
      </c>
      <c r="J22">
        <v>1.712758</v>
      </c>
      <c r="K22">
        <v>0.46197899999999997</v>
      </c>
      <c r="L22">
        <v>2.7338369999999999</v>
      </c>
      <c r="M22">
        <v>2.156253</v>
      </c>
      <c r="N22">
        <v>0.66969699999999999</v>
      </c>
      <c r="O22">
        <v>1.6906319999999999</v>
      </c>
      <c r="P22">
        <v>0.22694</v>
      </c>
      <c r="Q22">
        <v>3.9253999999999997E-2</v>
      </c>
      <c r="R22">
        <v>86.190700000000007</v>
      </c>
    </row>
    <row r="23" spans="1:18" x14ac:dyDescent="0.25">
      <c r="A23">
        <v>29</v>
      </c>
      <c r="B23" t="s">
        <v>16</v>
      </c>
      <c r="C23">
        <v>21.168089999999999</v>
      </c>
      <c r="D23">
        <v>5.4200000000000003E-3</v>
      </c>
      <c r="E23">
        <v>32.684800000000003</v>
      </c>
      <c r="F23">
        <v>22.488790000000002</v>
      </c>
      <c r="G23">
        <v>0.14685999999999999</v>
      </c>
      <c r="H23">
        <v>5.7817E-2</v>
      </c>
      <c r="I23">
        <v>4.0619000000000002E-2</v>
      </c>
      <c r="J23">
        <v>0.59986600000000001</v>
      </c>
      <c r="K23">
        <v>0.16671800000000001</v>
      </c>
      <c r="L23">
        <v>2.0413730000000001</v>
      </c>
      <c r="M23">
        <v>2.903384</v>
      </c>
      <c r="N23">
        <v>1.222782</v>
      </c>
      <c r="O23">
        <v>2.185737</v>
      </c>
      <c r="P23">
        <v>0.66611299999999996</v>
      </c>
      <c r="Q23">
        <v>0.23296800000000001</v>
      </c>
      <c r="R23">
        <v>86.611339999999998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rruff</cp:lastModifiedBy>
  <dcterms:created xsi:type="dcterms:W3CDTF">2012-08-17T18:55:28Z</dcterms:created>
  <dcterms:modified xsi:type="dcterms:W3CDTF">2013-01-30T21:11:08Z</dcterms:modified>
</cp:coreProperties>
</file>