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45" yWindow="855" windowWidth="13245" windowHeight="9660"/>
  </bookViews>
  <sheets>
    <sheet name="R150015" sheetId="3" r:id="rId1"/>
  </sheets>
  <definedNames>
    <definedName name="_xlnm.Print_Area" localSheetId="0">'R150015'!$A$1:$K$61</definedName>
  </definedNames>
  <calcPr calcId="145621"/>
</workbook>
</file>

<file path=xl/calcChain.xml><?xml version="1.0" encoding="utf-8"?>
<calcChain xmlns="http://schemas.openxmlformats.org/spreadsheetml/2006/main">
  <c r="G33" i="3" l="1"/>
  <c r="C33" i="3"/>
  <c r="E33" i="3"/>
  <c r="F33" i="3" s="1"/>
  <c r="H33" i="3" s="1"/>
  <c r="C32" i="3"/>
  <c r="C31" i="3"/>
  <c r="C30" i="3"/>
  <c r="C28" i="3"/>
  <c r="E34" i="3" l="1"/>
  <c r="F34" i="3" s="1"/>
  <c r="E22" i="3" l="1"/>
  <c r="C27" i="3" s="1"/>
  <c r="F22" i="3"/>
  <c r="G22" i="3"/>
  <c r="H22" i="3"/>
  <c r="I22" i="3"/>
  <c r="E31" i="3" s="1"/>
  <c r="F31" i="3" s="1"/>
  <c r="J22" i="3"/>
  <c r="E32" i="3" s="1"/>
  <c r="F32" i="3" s="1"/>
  <c r="K22" i="3"/>
  <c r="E23" i="3"/>
  <c r="F23" i="3"/>
  <c r="G23" i="3"/>
  <c r="H23" i="3"/>
  <c r="I23" i="3"/>
  <c r="J23" i="3"/>
  <c r="K23" i="3"/>
  <c r="D23" i="3"/>
  <c r="D22" i="3"/>
  <c r="C29" i="3" s="1"/>
  <c r="E29" i="3" s="1"/>
  <c r="F29" i="3" s="1"/>
  <c r="E28" i="3" l="1"/>
  <c r="F28" i="3" s="1"/>
  <c r="E30" i="3"/>
  <c r="F30" i="3" s="1"/>
  <c r="E27" i="3"/>
  <c r="F27" i="3" s="1"/>
  <c r="F35" i="3" l="1"/>
  <c r="C35" i="3"/>
  <c r="D40" i="3" l="1"/>
  <c r="G32" i="3" s="1"/>
  <c r="H32" i="3" s="1"/>
  <c r="G29" i="3" l="1"/>
  <c r="H29" i="3" s="1"/>
  <c r="G31" i="3"/>
  <c r="H31" i="3" s="1"/>
  <c r="G27" i="3"/>
  <c r="H27" i="3" s="1"/>
  <c r="G30" i="3"/>
  <c r="H30" i="3" s="1"/>
  <c r="G28" i="3"/>
  <c r="H28" i="3" s="1"/>
  <c r="G34" i="3"/>
  <c r="H34" i="3" s="1"/>
</calcChain>
</file>

<file path=xl/sharedStrings.xml><?xml version="1.0" encoding="utf-8"?>
<sst xmlns="http://schemas.openxmlformats.org/spreadsheetml/2006/main" count="64" uniqueCount="43">
  <si>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</si>
  <si>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</si>
  <si>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</si>
  <si>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</si>
  <si>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</si>
  <si>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</si>
  <si>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</si>
  <si>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</si>
  <si>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</si>
  <si>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</si>
  <si>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</si>
  <si>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</si>
  <si>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</si>
  <si>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</si>
  <si>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</si>
  <si>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</si>
  <si>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</si>
  <si>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</si>
  <si>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</si>
  <si>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r>
      <t>SiO</t>
    </r>
    <r>
      <rPr>
        <vertAlign val="subscript"/>
        <sz val="10"/>
        <rFont val="Arial"/>
        <family val="2"/>
      </rPr>
      <t>2</t>
    </r>
  </si>
  <si>
    <t>Al2O3</t>
  </si>
  <si>
    <t>Na2O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</si>
  <si>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</si>
  <si>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</si>
  <si>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FeO</t>
  </si>
  <si>
    <t xml:space="preserve"> Na On albite-Cr </t>
  </si>
  <si>
    <t xml:space="preserve"> Al, Ca On anor-hk </t>
  </si>
  <si>
    <t xml:space="preserve"> Fe On bas498-s </t>
  </si>
  <si>
    <t>K2O</t>
  </si>
  <si>
    <t>BaO</t>
  </si>
  <si>
    <t>SrO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</si>
  <si>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</si>
  <si>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</si>
  <si>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KAlSi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8</t>
    </r>
  </si>
  <si>
    <t xml:space="preserve"> K , Si On kspar-OR1 </t>
  </si>
  <si>
    <t xml:space="preserve"> Ba On NBS_K458 </t>
  </si>
  <si>
    <t xml:space="preserve"> Sr On SrTiO3 </t>
  </si>
  <si>
    <t xml:space="preserve">Beam Size : 5,5 µm </t>
  </si>
  <si>
    <t xml:space="preserve">Column Conditions :  Cond 1 : 20keV 10nA , Cond 2 : 20keV 20nA  </t>
  </si>
  <si>
    <t>LDP12-12</t>
  </si>
  <si>
    <r>
      <t>(K</t>
    </r>
    <r>
      <rPr>
        <vertAlign val="subscript"/>
        <sz val="14"/>
        <rFont val="Calibri"/>
        <family val="2"/>
        <scheme val="minor"/>
      </rPr>
      <t>0.88</t>
    </r>
    <r>
      <rPr>
        <sz val="14"/>
        <rFont val="Calibri"/>
        <family val="2"/>
        <scheme val="minor"/>
      </rPr>
      <t>Na</t>
    </r>
    <r>
      <rPr>
        <vertAlign val="subscript"/>
        <sz val="14"/>
        <rFont val="Calibri"/>
        <family val="2"/>
        <scheme val="minor"/>
      </rPr>
      <t>0.10</t>
    </r>
    <r>
      <rPr>
        <sz val="14"/>
        <rFont val="Calibri"/>
        <family val="2"/>
        <scheme val="minor"/>
      </rPr>
      <t>Ba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)Al</t>
    </r>
    <r>
      <rPr>
        <vertAlign val="subscript"/>
        <sz val="14"/>
        <rFont val="Calibri"/>
        <family val="2"/>
        <scheme val="minor"/>
      </rPr>
      <t>1.02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2.97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8</t>
    </r>
  </si>
  <si>
    <t>R150015</t>
  </si>
  <si>
    <t>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</si>
</sst>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zoomScale="85" zoomScaleNormal="85" workbookViewId="0">
      <selection activeCell="D45" sqref="D45"/>
    </sheetView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4.7109375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1" x14ac:dyDescent="0.25">
      <c r="A1" s="12" t="s">
        <v>41</v>
      </c>
      <c r="B1" s="12" t="s">
        <v>42</v>
      </c>
      <c r="C1" s="12" t="s">
        <v>39</v>
      </c>
      <c r="D1" s="20"/>
    </row>
    <row r="3" spans="1:11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</row>
    <row r="4" spans="1:11" x14ac:dyDescent="0.25">
      <c r="B4" s="7" t="s">
        <v>2</v>
      </c>
      <c r="C4" s="7" t="s">
        <v>3</v>
      </c>
      <c r="D4" s="7" t="s">
        <v>21</v>
      </c>
      <c r="E4" s="7" t="s">
        <v>18</v>
      </c>
      <c r="F4" s="7" t="s">
        <v>24</v>
      </c>
      <c r="G4" s="7" t="s">
        <v>20</v>
      </c>
      <c r="H4" s="7" t="s">
        <v>28</v>
      </c>
      <c r="I4" s="7" t="s">
        <v>29</v>
      </c>
      <c r="J4" s="7" t="s">
        <v>30</v>
      </c>
      <c r="K4" s="7" t="s">
        <v>1</v>
      </c>
    </row>
    <row r="5" spans="1:11" x14ac:dyDescent="0.25">
      <c r="B5" s="7">
        <v>45</v>
      </c>
      <c r="C5" s="7" t="s">
        <v>39</v>
      </c>
      <c r="D5" s="7">
        <v>1.3273200000000001</v>
      </c>
      <c r="E5" s="7">
        <v>64.274090000000001</v>
      </c>
      <c r="F5" s="7">
        <v>8.1839999999999996E-2</v>
      </c>
      <c r="G5" s="7">
        <v>18.55003</v>
      </c>
      <c r="H5" s="7">
        <v>15.086349999999999</v>
      </c>
      <c r="I5" s="7">
        <v>0.82765999999999995</v>
      </c>
      <c r="J5" s="7">
        <v>0.20583000000000001</v>
      </c>
      <c r="K5" s="7">
        <v>100.3621</v>
      </c>
    </row>
    <row r="6" spans="1:11" x14ac:dyDescent="0.25">
      <c r="B6" s="7">
        <v>46</v>
      </c>
      <c r="C6" s="7" t="s">
        <v>39</v>
      </c>
      <c r="D6" s="7">
        <v>1.1552199999999999</v>
      </c>
      <c r="E6" s="7">
        <v>63.76379</v>
      </c>
      <c r="F6" s="7">
        <v>7.9039999999999999E-2</v>
      </c>
      <c r="G6" s="7">
        <v>18.70636</v>
      </c>
      <c r="H6" s="7">
        <v>14.206849999999999</v>
      </c>
      <c r="I6" s="7">
        <v>1.0882400000000001</v>
      </c>
      <c r="J6" s="7">
        <v>0.15878</v>
      </c>
      <c r="K6" s="7">
        <v>99.192660000000004</v>
      </c>
    </row>
    <row r="7" spans="1:11" x14ac:dyDescent="0.25">
      <c r="B7" s="7">
        <v>47</v>
      </c>
      <c r="C7" s="7" t="s">
        <v>39</v>
      </c>
      <c r="D7" s="7">
        <v>1.3849199999999999</v>
      </c>
      <c r="E7" s="7">
        <v>64.060659999999999</v>
      </c>
      <c r="F7" s="7">
        <v>8.7359999999999993E-2</v>
      </c>
      <c r="G7" s="7">
        <v>18.716139999999999</v>
      </c>
      <c r="H7" s="7">
        <v>13.989420000000001</v>
      </c>
      <c r="I7" s="7">
        <v>1.16123</v>
      </c>
      <c r="J7" s="7">
        <v>0.24182000000000001</v>
      </c>
      <c r="K7" s="7">
        <v>99.686070000000001</v>
      </c>
    </row>
    <row r="8" spans="1:11" x14ac:dyDescent="0.25">
      <c r="B8" s="7">
        <v>48</v>
      </c>
      <c r="C8" s="7" t="s">
        <v>39</v>
      </c>
      <c r="D8" s="7">
        <v>0.84794000000000003</v>
      </c>
      <c r="E8" s="7">
        <v>63.845649999999999</v>
      </c>
      <c r="F8" s="7">
        <v>8.5550000000000001E-2</v>
      </c>
      <c r="G8" s="7">
        <v>18.563359999999999</v>
      </c>
      <c r="H8" s="7">
        <v>14.70941</v>
      </c>
      <c r="I8" s="7">
        <v>1.0741700000000001</v>
      </c>
      <c r="J8" s="7">
        <v>0.20250000000000001</v>
      </c>
      <c r="K8" s="7">
        <v>99.328580000000002</v>
      </c>
    </row>
    <row r="9" spans="1:11" x14ac:dyDescent="0.25">
      <c r="B9" s="7">
        <v>49</v>
      </c>
      <c r="C9" s="7" t="s">
        <v>39</v>
      </c>
      <c r="D9" s="7">
        <v>0.80906</v>
      </c>
      <c r="E9" s="7">
        <v>63.676189999999998</v>
      </c>
      <c r="F9" s="7">
        <v>8.5029999999999994E-2</v>
      </c>
      <c r="G9" s="7">
        <v>18.740880000000001</v>
      </c>
      <c r="H9" s="7">
        <v>15.597910000000001</v>
      </c>
      <c r="I9" s="7">
        <v>0.97206999999999999</v>
      </c>
      <c r="J9" s="7">
        <v>0.12250999999999999</v>
      </c>
      <c r="K9" s="7">
        <v>100.00360000000001</v>
      </c>
    </row>
    <row r="10" spans="1:11" x14ac:dyDescent="0.25">
      <c r="B10" s="7">
        <v>50</v>
      </c>
      <c r="C10" s="7" t="s">
        <v>39</v>
      </c>
      <c r="D10" s="7">
        <v>0.90720999999999996</v>
      </c>
      <c r="E10" s="7">
        <v>64.073549999999997</v>
      </c>
      <c r="F10" s="7">
        <v>7.9469999999999999E-2</v>
      </c>
      <c r="G10" s="7">
        <v>18.650739999999999</v>
      </c>
      <c r="H10" s="7">
        <v>14.4481</v>
      </c>
      <c r="I10" s="7">
        <v>1.0684100000000001</v>
      </c>
      <c r="J10" s="7">
        <v>8.7980000000000003E-2</v>
      </c>
      <c r="K10" s="7">
        <v>99.315470000000005</v>
      </c>
    </row>
    <row r="11" spans="1:11" x14ac:dyDescent="0.25">
      <c r="B11" s="7">
        <v>52</v>
      </c>
      <c r="C11" s="7" t="s">
        <v>39</v>
      </c>
      <c r="D11" s="7">
        <v>1.2781800000000001</v>
      </c>
      <c r="E11" s="7">
        <v>64.284940000000006</v>
      </c>
      <c r="F11" s="7">
        <v>5.3350000000000002E-2</v>
      </c>
      <c r="G11" s="7">
        <v>18.59789</v>
      </c>
      <c r="H11" s="7">
        <v>14.321479999999999</v>
      </c>
      <c r="I11" s="7">
        <v>1.12443</v>
      </c>
      <c r="J11" s="7">
        <v>0.18057000000000001</v>
      </c>
      <c r="K11" s="7">
        <v>99.840850000000003</v>
      </c>
    </row>
    <row r="12" spans="1:11" x14ac:dyDescent="0.25">
      <c r="B12" s="7">
        <v>53</v>
      </c>
      <c r="C12" s="7" t="s">
        <v>39</v>
      </c>
      <c r="D12" s="7">
        <v>1.0829899999999999</v>
      </c>
      <c r="E12" s="7">
        <v>63.75808</v>
      </c>
      <c r="F12" s="7">
        <v>7.8469999999999998E-2</v>
      </c>
      <c r="G12" s="7">
        <v>18.629449999999999</v>
      </c>
      <c r="H12" s="7">
        <v>14.742430000000001</v>
      </c>
      <c r="I12" s="7">
        <v>1.16353</v>
      </c>
      <c r="J12" s="7">
        <v>0.18049999999999999</v>
      </c>
      <c r="K12" s="7">
        <v>99.638980000000004</v>
      </c>
    </row>
    <row r="13" spans="1:11" x14ac:dyDescent="0.25">
      <c r="B13" s="7">
        <v>54</v>
      </c>
      <c r="C13" s="7" t="s">
        <v>39</v>
      </c>
      <c r="D13" s="7">
        <v>0.99060999999999999</v>
      </c>
      <c r="E13" s="7">
        <v>64.022790000000001</v>
      </c>
      <c r="F13" s="7">
        <v>5.5719999999999999E-2</v>
      </c>
      <c r="G13" s="7">
        <v>18.63083</v>
      </c>
      <c r="H13" s="7">
        <v>15.38711</v>
      </c>
      <c r="I13" s="7">
        <v>1.1889400000000001</v>
      </c>
      <c r="J13" s="7">
        <v>0.19250999999999999</v>
      </c>
      <c r="K13" s="7">
        <v>100.46850000000001</v>
      </c>
    </row>
    <row r="14" spans="1:11" x14ac:dyDescent="0.25">
      <c r="B14" s="7">
        <v>55</v>
      </c>
      <c r="C14" s="7" t="s">
        <v>39</v>
      </c>
      <c r="D14" s="7">
        <v>1.1924600000000001</v>
      </c>
      <c r="E14" s="7">
        <v>63.672710000000002</v>
      </c>
      <c r="F14" s="7">
        <v>9.8199999999999996E-2</v>
      </c>
      <c r="G14" s="7">
        <v>18.70234</v>
      </c>
      <c r="H14" s="7">
        <v>15.191420000000001</v>
      </c>
      <c r="I14" s="7">
        <v>1.2022200000000001</v>
      </c>
      <c r="J14" s="7">
        <v>0.14835999999999999</v>
      </c>
      <c r="K14" s="7">
        <v>100.2338</v>
      </c>
    </row>
    <row r="15" spans="1:11" x14ac:dyDescent="0.25">
      <c r="B15" s="7">
        <v>56</v>
      </c>
      <c r="C15" s="7" t="s">
        <v>39</v>
      </c>
      <c r="D15" s="7">
        <v>1.1939500000000001</v>
      </c>
      <c r="E15" s="7">
        <v>64.030420000000007</v>
      </c>
      <c r="F15" s="7">
        <v>8.2619999999999999E-2</v>
      </c>
      <c r="G15" s="7">
        <v>18.753910000000001</v>
      </c>
      <c r="H15" s="7">
        <v>15.213469999999999</v>
      </c>
      <c r="I15" s="7">
        <v>0.94225999999999999</v>
      </c>
      <c r="J15" s="7">
        <v>0.16227</v>
      </c>
      <c r="K15" s="7">
        <v>100.4016</v>
      </c>
    </row>
    <row r="16" spans="1:11" x14ac:dyDescent="0.25">
      <c r="B16" s="7">
        <v>57</v>
      </c>
      <c r="C16" s="7" t="s">
        <v>39</v>
      </c>
      <c r="D16" s="7">
        <v>1.10545</v>
      </c>
      <c r="E16" s="7">
        <v>63.96698</v>
      </c>
      <c r="F16" s="7">
        <v>6.7239999999999994E-2</v>
      </c>
      <c r="G16" s="7">
        <v>18.592780000000001</v>
      </c>
      <c r="H16" s="7">
        <v>14.34178</v>
      </c>
      <c r="I16" s="7">
        <v>0.93461000000000005</v>
      </c>
      <c r="J16" s="7">
        <v>0.26856999999999998</v>
      </c>
      <c r="K16" s="7">
        <v>99.294139999999999</v>
      </c>
    </row>
    <row r="17" spans="2:11" x14ac:dyDescent="0.25">
      <c r="B17" s="7">
        <v>58</v>
      </c>
      <c r="C17" s="7" t="s">
        <v>39</v>
      </c>
      <c r="D17" s="7">
        <v>1.28241</v>
      </c>
      <c r="E17" s="7">
        <v>64.082530000000006</v>
      </c>
      <c r="F17" s="7">
        <v>8.9770000000000003E-2</v>
      </c>
      <c r="G17" s="7">
        <v>18.66405</v>
      </c>
      <c r="H17" s="7">
        <v>15.03396</v>
      </c>
      <c r="I17" s="7">
        <v>1.0056</v>
      </c>
      <c r="J17" s="7">
        <v>5.6919999999999998E-2</v>
      </c>
      <c r="K17" s="7">
        <v>100.2445</v>
      </c>
    </row>
    <row r="18" spans="2:11" x14ac:dyDescent="0.25">
      <c r="B18" s="7">
        <v>59</v>
      </c>
      <c r="C18" s="7" t="s">
        <v>39</v>
      </c>
      <c r="D18" s="7">
        <v>0.88924999999999998</v>
      </c>
      <c r="E18" s="7">
        <v>63.888930000000002</v>
      </c>
      <c r="F18" s="7">
        <v>9.4839999999999994E-2</v>
      </c>
      <c r="G18" s="7">
        <v>18.62229</v>
      </c>
      <c r="H18" s="7">
        <v>14.580859999999999</v>
      </c>
      <c r="I18" s="7">
        <v>0.88563999999999998</v>
      </c>
      <c r="J18" s="7">
        <v>0.14058999999999999</v>
      </c>
      <c r="K18" s="7">
        <v>99.128870000000006</v>
      </c>
    </row>
    <row r="19" spans="2:11" x14ac:dyDescent="0.25">
      <c r="B19" s="7">
        <v>61</v>
      </c>
      <c r="C19" s="7" t="s">
        <v>39</v>
      </c>
      <c r="D19" s="7">
        <v>1.17544</v>
      </c>
      <c r="E19" s="7">
        <v>63.796550000000003</v>
      </c>
      <c r="F19" s="7">
        <v>8.5580000000000003E-2</v>
      </c>
      <c r="G19" s="7">
        <v>18.478010000000001</v>
      </c>
      <c r="H19" s="7">
        <v>15.031040000000001</v>
      </c>
      <c r="I19" s="7">
        <v>0.94584999999999997</v>
      </c>
      <c r="J19" s="7">
        <v>0.15773999999999999</v>
      </c>
      <c r="K19" s="7">
        <v>99.692160000000001</v>
      </c>
    </row>
    <row r="20" spans="2:11" x14ac:dyDescent="0.25">
      <c r="B20" s="7">
        <v>62</v>
      </c>
      <c r="C20" s="7" t="s">
        <v>39</v>
      </c>
      <c r="D20" s="7">
        <v>1.2884199999999999</v>
      </c>
      <c r="E20" s="7">
        <v>63.704090000000001</v>
      </c>
      <c r="F20" s="7">
        <v>7.0739999999999997E-2</v>
      </c>
      <c r="G20" s="7">
        <v>18.454989999999999</v>
      </c>
      <c r="H20" s="7">
        <v>15.14681</v>
      </c>
      <c r="I20" s="7">
        <v>0.94918999999999998</v>
      </c>
      <c r="J20" s="7">
        <v>7.9130000000000006E-2</v>
      </c>
      <c r="K20" s="7">
        <v>99.697159999999997</v>
      </c>
    </row>
    <row r="21" spans="2:11" ht="15.75" thickBot="1" x14ac:dyDescent="0.3">
      <c r="B21" s="7">
        <v>63</v>
      </c>
      <c r="C21" s="7" t="s">
        <v>39</v>
      </c>
      <c r="D21" s="7">
        <v>1.5177700000000001</v>
      </c>
      <c r="E21" s="7">
        <v>63.635680000000001</v>
      </c>
      <c r="F21" s="7">
        <v>0.10301</v>
      </c>
      <c r="G21" s="7">
        <v>18.55423</v>
      </c>
      <c r="H21" s="7">
        <v>14.80674</v>
      </c>
      <c r="I21" s="7">
        <v>1.0725899999999999</v>
      </c>
      <c r="J21" s="7">
        <v>0.17130999999999999</v>
      </c>
      <c r="K21" s="7">
        <v>99.877719999999997</v>
      </c>
    </row>
    <row r="22" spans="2:11" x14ac:dyDescent="0.25">
      <c r="B22" s="13" t="s">
        <v>4</v>
      </c>
      <c r="C22" s="14"/>
      <c r="D22" s="14">
        <f t="shared" ref="D22:K22" si="0">AVERAGE(D5:D21)</f>
        <v>1.1428588235294117</v>
      </c>
      <c r="E22" s="14">
        <f t="shared" si="0"/>
        <v>63.913978235294131</v>
      </c>
      <c r="F22" s="14">
        <f t="shared" si="0"/>
        <v>8.1048823529411756E-2</v>
      </c>
      <c r="G22" s="14">
        <f t="shared" si="0"/>
        <v>18.624016470588234</v>
      </c>
      <c r="H22" s="14">
        <f t="shared" si="0"/>
        <v>14.813831764705881</v>
      </c>
      <c r="I22" s="14">
        <f t="shared" si="0"/>
        <v>1.0356847058823528</v>
      </c>
      <c r="J22" s="14">
        <f t="shared" si="0"/>
        <v>0.16222882352941176</v>
      </c>
      <c r="K22" s="14">
        <f t="shared" si="0"/>
        <v>99.788632941176459</v>
      </c>
    </row>
    <row r="23" spans="2:11" x14ac:dyDescent="0.25">
      <c r="B23" s="7" t="s">
        <v>5</v>
      </c>
      <c r="D23" s="12">
        <f t="shared" ref="D23:K23" si="1">STDEV(D5:D21)</f>
        <v>0.20075595015722289</v>
      </c>
      <c r="E23" s="12">
        <f t="shared" si="1"/>
        <v>0.20510550252355866</v>
      </c>
      <c r="F23" s="12">
        <f t="shared" si="1"/>
        <v>1.3372516069514088E-2</v>
      </c>
      <c r="G23" s="12">
        <f t="shared" si="1"/>
        <v>8.6565167788578354E-2</v>
      </c>
      <c r="H23" s="12">
        <f t="shared" si="1"/>
        <v>0.45027071621185988</v>
      </c>
      <c r="I23" s="12">
        <f t="shared" si="1"/>
        <v>0.11267058506536244</v>
      </c>
      <c r="J23" s="12">
        <f t="shared" si="1"/>
        <v>5.5121540467673938E-2</v>
      </c>
      <c r="K23" s="12">
        <f t="shared" si="1"/>
        <v>0.44376163832293858</v>
      </c>
    </row>
    <row r="25" spans="2:11" x14ac:dyDescent="0.25">
      <c r="J25" s="20"/>
    </row>
    <row r="26" spans="2:11" ht="15.75" thickBot="1" x14ac:dyDescent="0.3">
      <c r="B26" s="1" t="s">
        <v>0</v>
      </c>
      <c r="C26" s="1" t="s">
        <v>6</v>
      </c>
      <c r="D26" s="1" t="s">
        <v>7</v>
      </c>
      <c r="E26" s="1" t="s">
        <v>8</v>
      </c>
      <c r="F26" s="1" t="s">
        <v>9</v>
      </c>
      <c r="G26" s="1" t="s">
        <v>10</v>
      </c>
      <c r="H26" s="1" t="s">
        <v>11</v>
      </c>
      <c r="I26" s="16"/>
    </row>
    <row r="27" spans="2:11" ht="15.75" x14ac:dyDescent="0.3">
      <c r="B27" s="2" t="s">
        <v>19</v>
      </c>
      <c r="C27" s="19">
        <f>E22</f>
        <v>63.913978235294131</v>
      </c>
      <c r="D27" s="19">
        <v>60.08</v>
      </c>
      <c r="E27" s="2">
        <f t="shared" ref="E27:E34" si="2">C27/D27</f>
        <v>1.0638145511866532</v>
      </c>
      <c r="F27" s="2">
        <f t="shared" ref="F27" si="3">2*E27</f>
        <v>2.1276291023733065</v>
      </c>
      <c r="G27" s="2">
        <f t="shared" ref="G27:G34" si="4">F27*$D$40</f>
        <v>5.949613821220213</v>
      </c>
      <c r="H27" s="19">
        <f t="shared" ref="H27" si="5">G27/2</f>
        <v>2.9748069106101065</v>
      </c>
      <c r="I27" s="16"/>
    </row>
    <row r="28" spans="2:11" ht="15.75" x14ac:dyDescent="0.3">
      <c r="B28" s="3" t="s">
        <v>22</v>
      </c>
      <c r="C28" s="4">
        <f>G22</f>
        <v>18.624016470588234</v>
      </c>
      <c r="D28" s="4">
        <v>101.94</v>
      </c>
      <c r="E28" s="3">
        <f t="shared" si="2"/>
        <v>0.1826958649263119</v>
      </c>
      <c r="F28" s="3">
        <f t="shared" ref="F28" si="6">3*E28</f>
        <v>0.54808759477893565</v>
      </c>
      <c r="G28" s="2">
        <f t="shared" si="4"/>
        <v>1.5326494291221398</v>
      </c>
      <c r="H28" s="4">
        <f t="shared" ref="H28" si="7">G28*2/3</f>
        <v>1.0217662860814265</v>
      </c>
    </row>
    <row r="29" spans="2:11" ht="15.75" x14ac:dyDescent="0.3">
      <c r="B29" s="3" t="s">
        <v>31</v>
      </c>
      <c r="C29" s="4">
        <f>D22</f>
        <v>1.1428588235294117</v>
      </c>
      <c r="D29" s="5">
        <v>61.98</v>
      </c>
      <c r="E29" s="3">
        <f t="shared" si="2"/>
        <v>1.8439154945618132E-2</v>
      </c>
      <c r="F29" s="3">
        <f t="shared" ref="F29" si="8">E29*1</f>
        <v>1.8439154945618132E-2</v>
      </c>
      <c r="G29" s="2">
        <f t="shared" si="4"/>
        <v>5.1562488496560366E-2</v>
      </c>
      <c r="H29" s="4">
        <f t="shared" ref="H29" si="9">2*G29</f>
        <v>0.10312497699312073</v>
      </c>
      <c r="I29" s="17"/>
    </row>
    <row r="30" spans="2:11" x14ac:dyDescent="0.25">
      <c r="B30" s="3" t="s">
        <v>24</v>
      </c>
      <c r="C30" s="4">
        <f>F22</f>
        <v>8.1048823529411756E-2</v>
      </c>
      <c r="D30" s="4">
        <v>71.849999999999994</v>
      </c>
      <c r="E30" s="3">
        <f t="shared" si="2"/>
        <v>1.1280281632485979E-3</v>
      </c>
      <c r="F30" s="3">
        <f t="shared" ref="F30:F33" si="10">E30*1</f>
        <v>1.1280281632485979E-3</v>
      </c>
      <c r="G30" s="2">
        <f t="shared" si="4"/>
        <v>3.1543711934111161E-3</v>
      </c>
      <c r="H30" s="4">
        <f t="shared" ref="H30" si="11">G30</f>
        <v>3.1543711934111161E-3</v>
      </c>
      <c r="I30" s="17"/>
    </row>
    <row r="31" spans="2:11" ht="15.75" x14ac:dyDescent="0.3">
      <c r="B31" s="3" t="s">
        <v>32</v>
      </c>
      <c r="C31" s="4">
        <f>H22</f>
        <v>14.813831764705881</v>
      </c>
      <c r="D31" s="5">
        <v>94.2</v>
      </c>
      <c r="E31" s="3">
        <f t="shared" si="2"/>
        <v>0.15725936055951042</v>
      </c>
      <c r="F31" s="3">
        <f t="shared" si="10"/>
        <v>0.15725936055951042</v>
      </c>
      <c r="G31" s="2">
        <f t="shared" si="4"/>
        <v>0.43975355669719224</v>
      </c>
      <c r="H31" s="4">
        <f t="shared" ref="H31" si="12">2*G31</f>
        <v>0.87950711339438448</v>
      </c>
      <c r="I31" s="17"/>
    </row>
    <row r="32" spans="2:11" x14ac:dyDescent="0.25">
      <c r="B32" s="3" t="s">
        <v>29</v>
      </c>
      <c r="C32" s="4">
        <f>I22</f>
        <v>1.0356847058823528</v>
      </c>
      <c r="D32" s="5">
        <v>153.33000000000001</v>
      </c>
      <c r="E32" s="3">
        <f t="shared" si="2"/>
        <v>6.754612312543878E-3</v>
      </c>
      <c r="F32" s="3">
        <f t="shared" si="10"/>
        <v>6.754612312543878E-3</v>
      </c>
      <c r="G32" s="2">
        <f t="shared" si="4"/>
        <v>1.8888317859004425E-2</v>
      </c>
      <c r="H32" s="4">
        <f t="shared" ref="H32:H33" si="13">G32</f>
        <v>1.8888317859004425E-2</v>
      </c>
      <c r="I32" s="22"/>
    </row>
    <row r="33" spans="2:9" x14ac:dyDescent="0.25">
      <c r="B33" s="24" t="s">
        <v>30</v>
      </c>
      <c r="C33" s="4">
        <f>J22</f>
        <v>0.16222882352941176</v>
      </c>
      <c r="D33" s="5">
        <v>103.62</v>
      </c>
      <c r="E33" s="3">
        <f t="shared" si="2"/>
        <v>1.5656130431327133E-3</v>
      </c>
      <c r="F33" s="3">
        <f t="shared" si="10"/>
        <v>1.5656130431327133E-3</v>
      </c>
      <c r="G33" s="2">
        <f t="shared" si="4"/>
        <v>4.3780154114806272E-3</v>
      </c>
      <c r="H33" s="4">
        <f t="shared" si="13"/>
        <v>4.3780154114806272E-3</v>
      </c>
      <c r="I33" s="22"/>
    </row>
    <row r="34" spans="2:9" ht="15.75" x14ac:dyDescent="0.3">
      <c r="B34" s="3" t="s">
        <v>23</v>
      </c>
      <c r="C34" s="4">
        <v>0</v>
      </c>
      <c r="D34" s="5">
        <v>18.015000000000001</v>
      </c>
      <c r="E34" s="3">
        <f t="shared" si="2"/>
        <v>0</v>
      </c>
      <c r="F34" s="3">
        <f t="shared" ref="F34" si="14">E34*1</f>
        <v>0</v>
      </c>
      <c r="G34" s="2">
        <f t="shared" si="4"/>
        <v>0</v>
      </c>
      <c r="H34" s="4">
        <f t="shared" ref="H34" si="15">2*G34</f>
        <v>0</v>
      </c>
      <c r="I34" s="22"/>
    </row>
    <row r="35" spans="2:9" x14ac:dyDescent="0.25">
      <c r="B35" s="6" t="s">
        <v>12</v>
      </c>
      <c r="C35" s="15">
        <f>SUM(C27:C34)</f>
        <v>99.773647647058837</v>
      </c>
      <c r="D35" s="7"/>
      <c r="E35" s="7"/>
      <c r="F35" s="3">
        <f>SUM(F27:F34)</f>
        <v>2.8608634661762955</v>
      </c>
      <c r="G35" s="7"/>
      <c r="H35" s="7"/>
      <c r="I35" s="7"/>
    </row>
    <row r="38" spans="2:9" x14ac:dyDescent="0.25">
      <c r="B38" s="9" t="s">
        <v>13</v>
      </c>
      <c r="C38" s="10"/>
      <c r="D38" s="11">
        <v>8</v>
      </c>
    </row>
    <row r="39" spans="2:9" x14ac:dyDescent="0.25">
      <c r="B39" s="10"/>
      <c r="C39" s="10"/>
      <c r="D39" s="10"/>
    </row>
    <row r="40" spans="2:9" x14ac:dyDescent="0.25">
      <c r="B40" s="10" t="s">
        <v>14</v>
      </c>
      <c r="C40" s="10"/>
      <c r="D40" s="10">
        <f>D38/F35</f>
        <v>2.796358545097732</v>
      </c>
    </row>
    <row r="44" spans="2:9" ht="20.25" x14ac:dyDescent="0.35">
      <c r="B44" s="8" t="s">
        <v>15</v>
      </c>
      <c r="C44" s="7"/>
      <c r="D44" s="18" t="s">
        <v>33</v>
      </c>
      <c r="I44" s="20"/>
    </row>
    <row r="45" spans="2:9" ht="20.25" x14ac:dyDescent="0.35">
      <c r="B45" s="8" t="s">
        <v>16</v>
      </c>
      <c r="C45" s="7"/>
      <c r="D45" s="18" t="s">
        <v>40</v>
      </c>
    </row>
    <row r="53" spans="1:12" x14ac:dyDescent="0.25">
      <c r="A53" s="7" t="s">
        <v>38</v>
      </c>
      <c r="B53" s="7"/>
      <c r="C53" s="7"/>
      <c r="D53" s="7"/>
      <c r="E53" s="7"/>
      <c r="F53" s="7"/>
      <c r="G53" s="7"/>
    </row>
    <row r="54" spans="1:12" x14ac:dyDescent="0.25">
      <c r="A54" s="7" t="s">
        <v>37</v>
      </c>
    </row>
    <row r="56" spans="1:12" x14ac:dyDescent="0.25">
      <c r="A56" s="7" t="s">
        <v>17</v>
      </c>
    </row>
    <row r="57" spans="1:12" x14ac:dyDescent="0.25">
      <c r="A57" s="7" t="s">
        <v>25</v>
      </c>
    </row>
    <row r="58" spans="1:12" x14ac:dyDescent="0.25">
      <c r="A58" s="7" t="s">
        <v>34</v>
      </c>
    </row>
    <row r="59" spans="1:12" x14ac:dyDescent="0.25">
      <c r="A59" s="7" t="s">
        <v>26</v>
      </c>
      <c r="F59" s="23"/>
      <c r="G59" s="23"/>
      <c r="H59" s="23"/>
      <c r="I59" s="23"/>
      <c r="J59" s="23"/>
      <c r="K59" s="23"/>
      <c r="L59" s="23"/>
    </row>
    <row r="60" spans="1:12" x14ac:dyDescent="0.25">
      <c r="A60" s="7" t="s">
        <v>35</v>
      </c>
    </row>
    <row r="61" spans="1:12" x14ac:dyDescent="0.25">
      <c r="A61" s="7" t="s">
        <v>27</v>
      </c>
    </row>
    <row r="62" spans="1:12" x14ac:dyDescent="0.25">
      <c r="A62" s="7" t="s">
        <v>36</v>
      </c>
    </row>
    <row r="63" spans="1:12" x14ac:dyDescent="0.25">
      <c r="A63" s="7"/>
    </row>
    <row r="68" spans="9:11" x14ac:dyDescent="0.25">
      <c r="I68" s="21"/>
      <c r="K68" s="21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R150015</vt:lpstr>
      <vt:lpstr>'R150015'!Print_Area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2015-02-13T19:53:34Z</dcterms:modified>
</cp:coreProperties>
</file>