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microprobe\5_6_15_SX100\R070043\"/>
    </mc:Choice>
  </mc:AlternateContent>
  <bookViews>
    <workbookView xWindow="4650" yWindow="78" windowWidth="13248" windowHeight="9660"/>
  </bookViews>
  <sheets>
    <sheet name="R070043" sheetId="3" r:id="rId1"/>
  </sheets>
  <definedNames>
    <definedName name="_xlnm.Print_Area" localSheetId="0">'R070043'!$A$1:$K$52</definedName>
  </definedNames>
  <calcPr calcId="152511"/>
</workbook>
</file>

<file path=xl/calcChain.xml><?xml version="1.0" encoding="utf-8"?>
<calcChain xmlns="http://schemas.openxmlformats.org/spreadsheetml/2006/main">
  <c r="F51" i="3" l="1"/>
  <c r="C24" i="3"/>
  <c r="E24" i="3" s="1"/>
  <c r="F24" i="3" s="1"/>
  <c r="H52" i="3" l="1"/>
  <c r="E18" i="3"/>
  <c r="F18" i="3"/>
  <c r="E19" i="3"/>
  <c r="F19" i="3"/>
  <c r="D19" i="3"/>
  <c r="D18" i="3"/>
  <c r="C25" i="3" s="1"/>
  <c r="E25" i="3" s="1"/>
  <c r="F25" i="3" s="1"/>
  <c r="G44" i="3" l="1"/>
  <c r="F26" i="3" l="1"/>
  <c r="C26" i="3"/>
  <c r="H44" i="3"/>
  <c r="F44" i="3" l="1"/>
  <c r="G45" i="3" s="1"/>
  <c r="D31" i="3" l="1"/>
  <c r="G24" i="3" s="1"/>
  <c r="H24" i="3" s="1"/>
  <c r="G25" i="3" l="1"/>
  <c r="H25" i="3" s="1"/>
  <c r="F52" i="3" l="1"/>
  <c r="G51" i="3"/>
  <c r="G52" i="3" s="1"/>
  <c r="G53" i="3" l="1"/>
</calcChain>
</file>

<file path=xl/sharedStrings.xml><?xml version="1.0" encoding="utf-8"?>
<sst xmlns="http://schemas.openxmlformats.org/spreadsheetml/2006/main" count="53" uniqueCount="37">
  <si>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</si>
  <si>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</si>
  <si>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</si>
  <si>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</si>
  <si>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</si>
  <si>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</si>
  <si>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</si>
  <si>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</si>
  <si>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</si>
  <si>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</si>
  <si>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</si>
  <si>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</si>
  <si>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</si>
  <si>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</si>
  <si>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</si>
  <si>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</si>
  <si>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</si>
  <si>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</si>
  <si>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O</t>
  </si>
  <si>
    <t>Charge balance (Ideal)</t>
  </si>
  <si>
    <t>Charge balance (measured)</t>
  </si>
  <si>
    <t xml:space="preserve"> </t>
  </si>
  <si>
    <t>CrO3</t>
  </si>
  <si>
    <r>
      <t>CrO</t>
    </r>
    <r>
      <rPr>
        <vertAlign val="subscript"/>
        <sz val="10"/>
        <rFont val="Arial"/>
        <family val="2"/>
      </rPr>
      <t>3</t>
    </r>
  </si>
  <si>
    <t>Cr</t>
  </si>
  <si>
    <t xml:space="preserve"> Cr On chrom_s </t>
  </si>
  <si>
    <t>R070043</t>
  </si>
  <si>
    <t>Lopezite</t>
  </si>
  <si>
    <t>K2O</t>
  </si>
  <si>
    <t xml:space="preserve">R070043 </t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</si>
  <si>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</si>
  <si>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Cr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7</t>
    </r>
  </si>
  <si>
    <r>
      <t>K</t>
    </r>
    <r>
      <rPr>
        <vertAlign val="subscript"/>
        <sz val="14"/>
        <rFont val="Calibri"/>
        <family val="2"/>
        <scheme val="minor"/>
      </rPr>
      <t>1.93</t>
    </r>
    <r>
      <rPr>
        <sz val="14"/>
        <rFont val="Calibri"/>
        <family val="2"/>
        <scheme val="minor"/>
      </rPr>
      <t>Pb</t>
    </r>
    <r>
      <rPr>
        <vertAlign val="subscript"/>
        <sz val="14"/>
        <rFont val="Calibri"/>
        <family val="2"/>
        <scheme val="minor"/>
      </rPr>
      <t>2.01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7</t>
    </r>
  </si>
  <si>
    <t>K</t>
  </si>
  <si>
    <t xml:space="preserve"> K  On kspar-OR1 </t>
  </si>
  <si>
    <t xml:space="preserve">Beam Size :  10 µm </t>
  </si>
  <si>
    <t xml:space="preserve">Column Conditions :  Cond 1 : 20keV 8nA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</si>
</sst>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2" fontId="0" fillId="0" borderId="5" xfId="0" applyNumberFormat="1" applyFill="1" applyBorder="1" applyAlignment="1">
      <alignment horizontal="left" indent="1"/>
    </xf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zoomScale="85" zoomScaleNormal="85" workbookViewId="0">
      <selection activeCell="F18" sqref="F18"/>
    </sheetView>
  </sheetViews>
  <sheetFormatPr defaultColWidth="11.41796875" defaultRowHeight="14.4" x14ac:dyDescent="0.55000000000000004"/>
  <cols>
    <col min="1" max="1" width="11.41796875" style="12"/>
    <col min="2" max="2" width="14" style="12" customWidth="1"/>
    <col min="3" max="3" width="13.83984375" style="12" customWidth="1"/>
    <col min="4" max="7" width="11.41796875" style="12"/>
    <col min="8" max="8" width="14.15625" style="12" customWidth="1"/>
    <col min="9" max="9" width="13.26171875" style="12" bestFit="1" customWidth="1"/>
    <col min="10" max="10" width="13.26171875" style="12" customWidth="1"/>
    <col min="11" max="16384" width="11.41796875" style="12"/>
  </cols>
  <sheetData>
    <row r="1" spans="1:13" x14ac:dyDescent="0.55000000000000004">
      <c r="A1" s="12" t="s">
        <v>26</v>
      </c>
      <c r="B1" s="12" t="s">
        <v>27</v>
      </c>
      <c r="D1" s="18"/>
    </row>
    <row r="3" spans="1:13" x14ac:dyDescent="0.55000000000000004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 t="s">
        <v>21</v>
      </c>
    </row>
    <row r="4" spans="1:13" x14ac:dyDescent="0.55000000000000004">
      <c r="B4" s="7" t="s">
        <v>2</v>
      </c>
      <c r="C4" s="7" t="s">
        <v>3</v>
      </c>
      <c r="D4" s="7" t="s">
        <v>22</v>
      </c>
      <c r="E4" s="7" t="s">
        <v>28</v>
      </c>
      <c r="F4" s="7" t="s">
        <v>1</v>
      </c>
      <c r="G4" s="7"/>
      <c r="H4" s="7"/>
      <c r="I4" s="7"/>
      <c r="J4" s="7"/>
    </row>
    <row r="5" spans="1:13" x14ac:dyDescent="0.55000000000000004">
      <c r="B5" s="7">
        <v>1</v>
      </c>
      <c r="C5" s="7" t="s">
        <v>29</v>
      </c>
      <c r="D5" s="7">
        <v>68.162509999999997</v>
      </c>
      <c r="E5" s="7">
        <v>30.745989999999999</v>
      </c>
      <c r="F5" s="7">
        <v>98.908510000000007</v>
      </c>
      <c r="G5" s="7"/>
      <c r="H5" s="7"/>
      <c r="I5" s="7"/>
      <c r="J5" s="7"/>
      <c r="M5" s="7"/>
    </row>
    <row r="6" spans="1:13" x14ac:dyDescent="0.55000000000000004">
      <c r="B6" s="7">
        <v>3</v>
      </c>
      <c r="C6" s="7" t="s">
        <v>29</v>
      </c>
      <c r="D6" s="7">
        <v>67.630330000000001</v>
      </c>
      <c r="E6" s="7">
        <v>30.71292</v>
      </c>
      <c r="F6" s="7">
        <v>98.343249999999998</v>
      </c>
      <c r="G6" s="7"/>
      <c r="H6" s="7"/>
      <c r="I6" s="7"/>
      <c r="J6" s="7"/>
      <c r="M6" s="7"/>
    </row>
    <row r="7" spans="1:13" x14ac:dyDescent="0.55000000000000004">
      <c r="B7" s="7">
        <v>4</v>
      </c>
      <c r="C7" s="7" t="s">
        <v>29</v>
      </c>
      <c r="D7" s="7">
        <v>68.376580000000004</v>
      </c>
      <c r="E7" s="7">
        <v>30.773199999999999</v>
      </c>
      <c r="F7" s="7">
        <v>99.149789999999996</v>
      </c>
      <c r="G7" s="7"/>
      <c r="H7" s="7"/>
      <c r="I7" s="7"/>
      <c r="J7" s="7"/>
      <c r="M7" s="7"/>
    </row>
    <row r="8" spans="1:13" x14ac:dyDescent="0.55000000000000004">
      <c r="B8" s="7">
        <v>5</v>
      </c>
      <c r="C8" s="7" t="s">
        <v>29</v>
      </c>
      <c r="D8" s="7">
        <v>68.145480000000006</v>
      </c>
      <c r="E8" s="7">
        <v>30.574300000000001</v>
      </c>
      <c r="F8" s="7">
        <v>98.719769999999997</v>
      </c>
      <c r="G8" s="7"/>
      <c r="H8" s="7"/>
      <c r="I8" s="7"/>
      <c r="J8" s="7"/>
      <c r="M8" s="7"/>
    </row>
    <row r="9" spans="1:13" x14ac:dyDescent="0.55000000000000004">
      <c r="B9" s="7">
        <v>6</v>
      </c>
      <c r="C9" s="7" t="s">
        <v>29</v>
      </c>
      <c r="D9" s="7">
        <v>67.895229999999998</v>
      </c>
      <c r="E9" s="7">
        <v>30.706410000000002</v>
      </c>
      <c r="F9" s="7">
        <v>98.601640000000003</v>
      </c>
      <c r="G9" s="7"/>
      <c r="H9" s="7"/>
      <c r="I9" s="7"/>
      <c r="J9" s="7"/>
      <c r="M9" s="7"/>
    </row>
    <row r="10" spans="1:13" x14ac:dyDescent="0.55000000000000004">
      <c r="B10" s="7">
        <v>7</v>
      </c>
      <c r="C10" s="7" t="s">
        <v>29</v>
      </c>
      <c r="D10" s="7">
        <v>67.922510000000003</v>
      </c>
      <c r="E10" s="7">
        <v>30.833210000000001</v>
      </c>
      <c r="F10" s="7">
        <v>98.755719999999997</v>
      </c>
      <c r="G10" s="7"/>
      <c r="H10" s="7"/>
      <c r="I10" s="7"/>
      <c r="J10" s="7"/>
      <c r="M10" s="7"/>
    </row>
    <row r="11" spans="1:13" x14ac:dyDescent="0.55000000000000004">
      <c r="B11" s="7">
        <v>8</v>
      </c>
      <c r="C11" s="7" t="s">
        <v>29</v>
      </c>
      <c r="D11" s="7">
        <v>68.577039999999997</v>
      </c>
      <c r="E11" s="7">
        <v>30.78633</v>
      </c>
      <c r="F11" s="7">
        <v>99.363370000000003</v>
      </c>
      <c r="G11" s="7"/>
      <c r="H11" s="7"/>
      <c r="I11" s="7"/>
      <c r="J11" s="7"/>
      <c r="M11" s="7"/>
    </row>
    <row r="12" spans="1:13" x14ac:dyDescent="0.55000000000000004">
      <c r="B12" s="7">
        <v>9</v>
      </c>
      <c r="C12" s="7" t="s">
        <v>29</v>
      </c>
      <c r="D12" s="7">
        <v>68.268240000000006</v>
      </c>
      <c r="E12" s="7">
        <v>30.539650000000002</v>
      </c>
      <c r="F12" s="7">
        <v>98.80789</v>
      </c>
      <c r="G12" s="7"/>
      <c r="H12" s="7"/>
      <c r="I12" s="7"/>
      <c r="J12" s="7"/>
      <c r="M12" s="7"/>
    </row>
    <row r="13" spans="1:13" x14ac:dyDescent="0.55000000000000004">
      <c r="B13" s="7">
        <v>11</v>
      </c>
      <c r="C13" s="7" t="s">
        <v>29</v>
      </c>
      <c r="D13" s="7">
        <v>67.78049</v>
      </c>
      <c r="E13" s="7">
        <v>30.96163</v>
      </c>
      <c r="F13" s="7">
        <v>98.74212</v>
      </c>
      <c r="G13" s="7"/>
      <c r="H13" s="7"/>
      <c r="I13" s="7"/>
      <c r="J13" s="7"/>
    </row>
    <row r="14" spans="1:13" x14ac:dyDescent="0.55000000000000004">
      <c r="B14" s="7">
        <v>12</v>
      </c>
      <c r="C14" s="7" t="s">
        <v>29</v>
      </c>
      <c r="D14" s="7">
        <v>68.220160000000007</v>
      </c>
      <c r="E14" s="7">
        <v>30.79655</v>
      </c>
      <c r="F14" s="7">
        <v>99.016720000000007</v>
      </c>
      <c r="G14" s="7"/>
      <c r="H14" s="7"/>
      <c r="I14" s="7"/>
      <c r="J14" s="7"/>
    </row>
    <row r="15" spans="1:13" x14ac:dyDescent="0.55000000000000004">
      <c r="B15" s="7">
        <v>13</v>
      </c>
      <c r="C15" s="7" t="s">
        <v>29</v>
      </c>
      <c r="D15" s="7">
        <v>67.558160000000001</v>
      </c>
      <c r="E15" s="7">
        <v>30.648409999999998</v>
      </c>
      <c r="F15" s="7">
        <v>98.206569999999999</v>
      </c>
      <c r="G15" s="7"/>
      <c r="H15" s="7"/>
      <c r="I15" s="7"/>
      <c r="J15" s="7"/>
    </row>
    <row r="16" spans="1:13" x14ac:dyDescent="0.55000000000000004">
      <c r="B16" s="7">
        <v>14</v>
      </c>
      <c r="C16" s="7" t="s">
        <v>29</v>
      </c>
      <c r="D16" s="7">
        <v>67.71942</v>
      </c>
      <c r="E16" s="7">
        <v>30.60426</v>
      </c>
      <c r="F16" s="7">
        <v>98.323679999999996</v>
      </c>
      <c r="G16" s="7"/>
      <c r="H16" s="7"/>
      <c r="I16" s="7"/>
      <c r="J16" s="7"/>
    </row>
    <row r="17" spans="2:11" ht="14.7" thickBot="1" x14ac:dyDescent="0.6">
      <c r="B17" s="7">
        <v>15</v>
      </c>
      <c r="C17" s="7" t="s">
        <v>29</v>
      </c>
      <c r="D17" s="7">
        <v>68.54025</v>
      </c>
      <c r="E17" s="7">
        <v>30.662700000000001</v>
      </c>
      <c r="F17" s="7">
        <v>99.202960000000004</v>
      </c>
      <c r="G17" s="7"/>
      <c r="H17" s="7"/>
      <c r="I17" s="7"/>
      <c r="J17" s="7"/>
    </row>
    <row r="18" spans="2:11" x14ac:dyDescent="0.55000000000000004">
      <c r="B18" s="13" t="s">
        <v>4</v>
      </c>
      <c r="C18" s="14"/>
      <c r="D18" s="14">
        <f>AVERAGE(D5:D17)</f>
        <v>68.061261538461537</v>
      </c>
      <c r="E18" s="14">
        <f>AVERAGE(E5:E17)</f>
        <v>30.718889230769239</v>
      </c>
      <c r="F18" s="14">
        <f>AVERAGE(F5:F17)</f>
        <v>98.780153076923085</v>
      </c>
      <c r="G18" s="7"/>
      <c r="H18" s="7"/>
      <c r="I18" s="7"/>
      <c r="J18" s="7"/>
    </row>
    <row r="19" spans="2:11" x14ac:dyDescent="0.55000000000000004">
      <c r="B19" s="7" t="s">
        <v>5</v>
      </c>
      <c r="D19" s="12">
        <f>STDEV(D5:D17)</f>
        <v>0.3368525652973956</v>
      </c>
      <c r="E19" s="12">
        <f>STDEV(E5:E17)</f>
        <v>0.11573835639504113</v>
      </c>
      <c r="F19" s="12">
        <f>STDEV(F5:F17)</f>
        <v>0.35291097953036005</v>
      </c>
    </row>
    <row r="20" spans="2:11" x14ac:dyDescent="0.55000000000000004">
      <c r="B20" s="7"/>
      <c r="C20" s="7"/>
      <c r="D20" s="7"/>
      <c r="E20" s="7"/>
      <c r="F20" s="7"/>
      <c r="G20" s="7"/>
      <c r="H20" s="7"/>
      <c r="I20" s="7"/>
      <c r="J20" s="7"/>
      <c r="K20" s="7"/>
    </row>
    <row r="22" spans="2:11" x14ac:dyDescent="0.55000000000000004">
      <c r="J22" s="18"/>
    </row>
    <row r="23" spans="2:11" ht="14.7" thickBot="1" x14ac:dyDescent="0.6">
      <c r="B23" s="1" t="s">
        <v>0</v>
      </c>
      <c r="C23" s="1" t="s">
        <v>6</v>
      </c>
      <c r="D23" s="1" t="s">
        <v>7</v>
      </c>
      <c r="E23" s="1" t="s">
        <v>8</v>
      </c>
      <c r="F23" s="1" t="s">
        <v>9</v>
      </c>
      <c r="G23" s="1" t="s">
        <v>10</v>
      </c>
      <c r="H23" s="1" t="s">
        <v>11</v>
      </c>
      <c r="I23" s="16"/>
      <c r="J23" s="20"/>
    </row>
    <row r="24" spans="2:11" ht="14.7" x14ac:dyDescent="0.6">
      <c r="B24" s="3" t="s">
        <v>30</v>
      </c>
      <c r="C24" s="4">
        <f>E18</f>
        <v>30.718889230769239</v>
      </c>
      <c r="D24" s="5">
        <v>94.2</v>
      </c>
      <c r="E24" s="3">
        <f t="shared" ref="E24" si="0">C24/D24</f>
        <v>0.32610285807610656</v>
      </c>
      <c r="F24" s="3">
        <f t="shared" ref="F24" si="1">E24*1</f>
        <v>0.32610285807610656</v>
      </c>
      <c r="G24" s="2">
        <f>F24*$D$31</f>
        <v>0.96396324681253076</v>
      </c>
      <c r="H24" s="4">
        <f t="shared" ref="H24" si="2">2*G24</f>
        <v>1.9279264936250615</v>
      </c>
      <c r="I24" s="22"/>
    </row>
    <row r="25" spans="2:11" ht="14.7" x14ac:dyDescent="0.6">
      <c r="B25" s="23" t="s">
        <v>23</v>
      </c>
      <c r="C25" s="4">
        <f>D18</f>
        <v>68.061261538461537</v>
      </c>
      <c r="D25" s="4">
        <v>99.994299999999996</v>
      </c>
      <c r="E25" s="3">
        <f>C25/D25</f>
        <v>0.68065141251512873</v>
      </c>
      <c r="F25" s="3">
        <f>E25*3</f>
        <v>2.0419542375453861</v>
      </c>
      <c r="G25" s="2">
        <f>F25*$D$31</f>
        <v>6.036036753187469</v>
      </c>
      <c r="H25" s="4">
        <f>G25/3</f>
        <v>2.0120122510624898</v>
      </c>
      <c r="I25" s="22"/>
      <c r="J25" s="21"/>
    </row>
    <row r="26" spans="2:11" x14ac:dyDescent="0.55000000000000004">
      <c r="B26" s="6" t="s">
        <v>12</v>
      </c>
      <c r="C26" s="15">
        <f>SUM(C24:C25)</f>
        <v>98.780150769230772</v>
      </c>
      <c r="D26" s="7"/>
      <c r="E26" s="7"/>
      <c r="F26" s="3">
        <f>SUM(F24:F25)</f>
        <v>2.3680570956214928</v>
      </c>
      <c r="G26" s="7"/>
      <c r="H26" s="7"/>
      <c r="I26" s="7"/>
    </row>
    <row r="29" spans="2:11" x14ac:dyDescent="0.55000000000000004">
      <c r="B29" s="9" t="s">
        <v>13</v>
      </c>
      <c r="C29" s="10"/>
      <c r="D29" s="11">
        <v>7</v>
      </c>
    </row>
    <row r="30" spans="2:11" x14ac:dyDescent="0.55000000000000004">
      <c r="B30" s="10"/>
      <c r="C30" s="10"/>
      <c r="D30" s="10"/>
    </row>
    <row r="31" spans="2:11" x14ac:dyDescent="0.55000000000000004">
      <c r="B31" s="10" t="s">
        <v>14</v>
      </c>
      <c r="C31" s="10"/>
      <c r="D31" s="10">
        <f>D29/F26</f>
        <v>2.9560098077630435</v>
      </c>
    </row>
    <row r="35" spans="1:9" ht="20.7" x14ac:dyDescent="0.9">
      <c r="B35" s="8" t="s">
        <v>15</v>
      </c>
      <c r="C35" s="7"/>
      <c r="D35" s="17" t="s">
        <v>31</v>
      </c>
      <c r="I35" s="18"/>
    </row>
    <row r="36" spans="1:9" ht="20.7" x14ac:dyDescent="0.9">
      <c r="B36" s="8" t="s">
        <v>16</v>
      </c>
      <c r="C36" s="7"/>
      <c r="D36" s="17" t="s">
        <v>32</v>
      </c>
    </row>
    <row r="40" spans="1:9" x14ac:dyDescent="0.55000000000000004">
      <c r="F40" s="12" t="s">
        <v>19</v>
      </c>
    </row>
    <row r="41" spans="1:9" x14ac:dyDescent="0.55000000000000004">
      <c r="F41" s="12" t="s">
        <v>33</v>
      </c>
      <c r="G41" s="12" t="s">
        <v>24</v>
      </c>
      <c r="H41" s="12" t="s">
        <v>18</v>
      </c>
    </row>
    <row r="42" spans="1:9" x14ac:dyDescent="0.55000000000000004">
      <c r="F42" s="12">
        <v>1</v>
      </c>
      <c r="G42" s="12">
        <v>6</v>
      </c>
      <c r="H42" s="12">
        <v>-2</v>
      </c>
    </row>
    <row r="43" spans="1:9" x14ac:dyDescent="0.55000000000000004">
      <c r="F43" s="12">
        <v>2</v>
      </c>
      <c r="G43" s="12">
        <v>2</v>
      </c>
      <c r="H43" s="12">
        <v>7</v>
      </c>
    </row>
    <row r="44" spans="1:9" x14ac:dyDescent="0.55000000000000004">
      <c r="A44" s="7" t="s">
        <v>36</v>
      </c>
      <c r="B44" s="7"/>
      <c r="C44" s="7"/>
      <c r="D44" s="7"/>
      <c r="F44" s="12">
        <f>F42*F43</f>
        <v>2</v>
      </c>
      <c r="G44" s="12">
        <f t="shared" ref="G44" si="3">G42*G43</f>
        <v>12</v>
      </c>
      <c r="H44" s="12">
        <f>H42*H43</f>
        <v>-14</v>
      </c>
    </row>
    <row r="45" spans="1:9" x14ac:dyDescent="0.55000000000000004">
      <c r="A45" s="7" t="s">
        <v>35</v>
      </c>
      <c r="G45" s="12">
        <f>F44+G44</f>
        <v>14</v>
      </c>
    </row>
    <row r="47" spans="1:9" x14ac:dyDescent="0.55000000000000004">
      <c r="A47" s="7" t="s">
        <v>17</v>
      </c>
      <c r="F47" s="12" t="s">
        <v>20</v>
      </c>
    </row>
    <row r="48" spans="1:9" x14ac:dyDescent="0.55000000000000004">
      <c r="A48" s="7" t="s">
        <v>25</v>
      </c>
    </row>
    <row r="49" spans="1:13" x14ac:dyDescent="0.55000000000000004">
      <c r="A49" s="7" t="s">
        <v>34</v>
      </c>
      <c r="F49" s="12" t="s">
        <v>33</v>
      </c>
      <c r="G49" s="12" t="s">
        <v>24</v>
      </c>
      <c r="H49" s="12" t="s">
        <v>18</v>
      </c>
    </row>
    <row r="50" spans="1:13" x14ac:dyDescent="0.55000000000000004">
      <c r="E50" s="20"/>
      <c r="F50" s="12">
        <v>1</v>
      </c>
      <c r="G50" s="12">
        <v>6</v>
      </c>
      <c r="H50" s="12">
        <v>-2</v>
      </c>
      <c r="I50" s="20"/>
      <c r="J50" s="20"/>
      <c r="K50" s="20"/>
      <c r="M50" s="20"/>
    </row>
    <row r="51" spans="1:13" x14ac:dyDescent="0.55000000000000004">
      <c r="A51" s="7"/>
      <c r="F51" s="20">
        <f>H24</f>
        <v>1.9279264936250615</v>
      </c>
      <c r="G51" s="20">
        <f>H25</f>
        <v>2.0120122510624898</v>
      </c>
      <c r="H51" s="12">
        <v>7</v>
      </c>
    </row>
    <row r="52" spans="1:13" x14ac:dyDescent="0.55000000000000004">
      <c r="A52" s="7"/>
      <c r="F52" s="12">
        <f>F50*F51</f>
        <v>1.9279264936250615</v>
      </c>
      <c r="G52" s="12">
        <f t="shared" ref="G52" si="4">G50*G51</f>
        <v>12.072073506374938</v>
      </c>
      <c r="H52" s="12">
        <f>H50*H51</f>
        <v>-14</v>
      </c>
      <c r="J52" s="19"/>
    </row>
    <row r="53" spans="1:13" x14ac:dyDescent="0.55000000000000004">
      <c r="A53" s="7"/>
      <c r="G53" s="19">
        <f>F52+G52</f>
        <v>14</v>
      </c>
    </row>
    <row r="54" spans="1:13" x14ac:dyDescent="0.55000000000000004">
      <c r="A54" s="7"/>
    </row>
    <row r="57" spans="1:13" x14ac:dyDescent="0.55000000000000004">
      <c r="E57" s="20"/>
      <c r="F57" s="20"/>
      <c r="G57" s="20"/>
      <c r="H57" s="20"/>
      <c r="I57" s="20"/>
      <c r="J57" s="20"/>
      <c r="K57" s="20"/>
      <c r="M57" s="20"/>
    </row>
    <row r="59" spans="1:13" x14ac:dyDescent="0.55000000000000004">
      <c r="J59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R070043</vt:lpstr>
      <vt:lpstr>'R070043'!Print_Area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2015-05-09T16:33:26Z</dcterms:modified>
</cp:coreProperties>
</file>